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20" windowHeight="5460" activeTab="0"/>
  </bookViews>
  <sheets>
    <sheet name="2002_Euro" sheetId="1" r:id="rId1"/>
    <sheet name="SchweizerFranken" sheetId="2" r:id="rId2"/>
    <sheet name="2001_DM" sheetId="3" r:id="rId3"/>
  </sheets>
  <definedNames>
    <definedName name="_xlnm.Print_Area" localSheetId="2">'2001_DM'!$A$1:$M$25</definedName>
    <definedName name="_xlnm.Print_Area" localSheetId="0">'2002_Euro'!$A$1:$M$25</definedName>
    <definedName name="_xlnm.Print_Area" localSheetId="1">'SchweizerFranken'!$A$1:$M$25</definedName>
  </definedNames>
  <calcPr fullCalcOnLoad="1"/>
</workbook>
</file>

<file path=xl/sharedStrings.xml><?xml version="1.0" encoding="utf-8"?>
<sst xmlns="http://schemas.openxmlformats.org/spreadsheetml/2006/main" count="147" uniqueCount="37">
  <si>
    <t>Anzahl</t>
  </si>
  <si>
    <t>Bezeichnung</t>
  </si>
  <si>
    <t>Anteil</t>
  </si>
  <si>
    <t>Miete</t>
  </si>
  <si>
    <t>%</t>
  </si>
  <si>
    <t>Lampe</t>
  </si>
  <si>
    <t>Vorhänge</t>
  </si>
  <si>
    <t>einzel</t>
  </si>
  <si>
    <t>gesamt</t>
  </si>
  <si>
    <t>2 0 0 1</t>
  </si>
  <si>
    <t>Kosten für Arbeitszimmer in Privatwohnung</t>
  </si>
  <si>
    <t>Raumgröße:</t>
  </si>
  <si>
    <t>Wohnungsgröße:</t>
  </si>
  <si>
    <t>Länge:</t>
  </si>
  <si>
    <t>Breite:</t>
  </si>
  <si>
    <t>Raum in Prozent:</t>
  </si>
  <si>
    <t>MwSt</t>
  </si>
  <si>
    <t>Schreibtisch</t>
  </si>
  <si>
    <t>Teppich</t>
  </si>
  <si>
    <t>Tisch</t>
  </si>
  <si>
    <t>Drehstuhl</t>
  </si>
  <si>
    <t>Netto</t>
  </si>
  <si>
    <t>Vorsteuer</t>
  </si>
  <si>
    <t>Stühle</t>
  </si>
  <si>
    <t>Regale</t>
  </si>
  <si>
    <t>Einzel netto</t>
  </si>
  <si>
    <t>Einzel brutto</t>
  </si>
  <si>
    <t>Gesamt brutto</t>
  </si>
  <si>
    <t>Gesamt netto</t>
  </si>
  <si>
    <t>Heizung (Abschlag)</t>
  </si>
  <si>
    <t>Heizung (Abrechnung)</t>
  </si>
  <si>
    <t>Strom (Abschlag)</t>
  </si>
  <si>
    <t>Strom (Abrechnung)</t>
  </si>
  <si>
    <t>Gesamtsummen</t>
  </si>
  <si>
    <t>blau = Eingabezellen</t>
  </si>
  <si>
    <t>2 0 0 2</t>
  </si>
  <si>
    <t>Heizung (Abrechn.)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</si>
</sst>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\ &quot;qm&quot;"/>
    <numFmt numFmtId="173" formatCode="d/m/yy"/>
    <numFmt numFmtId="174" formatCode="_-* #,##0.00\ &quot;Euro&quot;_-;\-* #,##0.00\ &quot;Euro&quot;_-;_-* &quot;&quot;??\ _-;_-_-"/>
    <numFmt numFmtId="175" formatCode="#,##0.00\ &quot;DM&quot;_-;_*#,##0.00\ &quot;DM&quot;_-;_-* &quot;&quot;??_-;_-_-"/>
    <numFmt numFmtId="176" formatCode="[Color10]#,##0.00\ &quot;DM&quot;;[Red]\-#,##0.00\ &quot;DM&quot;"/>
    <numFmt numFmtId="177" formatCode="#,##0.00\ _D_M"/>
    <numFmt numFmtId="178" formatCode="_-* #,##0.00\ &quot;sfr&quot;_-;\-* #,##0.00\ &quot;sfr&quot;_-;_-* &quot;&quot;??\ _-;_-_-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name val="Geneva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8"/>
      <name val="Times New Roman"/>
      <family val="1"/>
    </font>
    <font>
      <sz val="10"/>
      <color indexed="56"/>
      <name val="Times New Roman"/>
      <family val="1"/>
    </font>
    <font>
      <b/>
      <sz val="10"/>
      <color indexed="10"/>
      <name val="Times New Roman"/>
      <family val="1"/>
    </font>
    <font>
      <b/>
      <sz val="20"/>
      <color indexed="12"/>
      <name val="Times New Roman"/>
      <family val="1"/>
    </font>
    <font>
      <b/>
      <i/>
      <sz val="20"/>
      <color indexed="17"/>
      <name val="Times New Roman"/>
      <family val="1"/>
    </font>
    <font>
      <b/>
      <sz val="16"/>
      <color indexed="10"/>
      <name val="Times New Roman"/>
      <family val="1"/>
    </font>
    <font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hair">
        <color indexed="23"/>
      </left>
      <right style="hair">
        <color indexed="23"/>
      </right>
      <top style="medium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hair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hair">
        <color indexed="23"/>
      </bottom>
    </border>
    <border>
      <left style="medium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</borders>
  <cellStyleXfs count="25"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8" fontId="8" fillId="2" borderId="1" applyFont="0" applyFill="0" applyBorder="0" applyAlignment="0" applyProtection="0"/>
    <xf numFmtId="17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5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quotePrefix="1">
      <alignment horizontal="center"/>
    </xf>
    <xf numFmtId="172" fontId="7" fillId="0" borderId="0" xfId="20" applyFont="1" applyAlignment="1">
      <alignment/>
    </xf>
    <xf numFmtId="10" fontId="7" fillId="0" borderId="0" xfId="19" applyFont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Alignment="1">
      <alignment/>
    </xf>
    <xf numFmtId="175" fontId="8" fillId="2" borderId="1" xfId="22" applyFont="1" applyFill="1" applyBorder="1" applyAlignment="1">
      <alignment/>
    </xf>
    <xf numFmtId="0" fontId="8" fillId="2" borderId="1" xfId="0" applyFont="1" applyFill="1" applyBorder="1" applyAlignment="1">
      <alignment/>
    </xf>
    <xf numFmtId="175" fontId="8" fillId="2" borderId="2" xfId="22" applyFont="1" applyFill="1" applyBorder="1" applyAlignment="1">
      <alignment/>
    </xf>
    <xf numFmtId="0" fontId="8" fillId="2" borderId="2" xfId="0" applyFont="1" applyFill="1" applyBorder="1" applyAlignment="1">
      <alignment/>
    </xf>
    <xf numFmtId="175" fontId="8" fillId="3" borderId="2" xfId="22" applyFont="1" applyFill="1" applyBorder="1" applyAlignment="1">
      <alignment/>
    </xf>
    <xf numFmtId="0" fontId="8" fillId="3" borderId="2" xfId="0" applyFont="1" applyFill="1" applyBorder="1" applyAlignment="1">
      <alignment/>
    </xf>
    <xf numFmtId="175" fontId="8" fillId="4" borderId="2" xfId="22" applyFont="1" applyFill="1" applyBorder="1" applyAlignment="1">
      <alignment/>
    </xf>
    <xf numFmtId="0" fontId="8" fillId="4" borderId="2" xfId="0" applyFont="1" applyFill="1" applyBorder="1" applyAlignment="1">
      <alignment/>
    </xf>
    <xf numFmtId="175" fontId="8" fillId="5" borderId="2" xfId="22" applyFont="1" applyFill="1" applyBorder="1" applyAlignment="1">
      <alignment/>
    </xf>
    <xf numFmtId="0" fontId="8" fillId="5" borderId="2" xfId="0" applyFont="1" applyFill="1" applyBorder="1" applyAlignment="1">
      <alignment/>
    </xf>
    <xf numFmtId="175" fontId="8" fillId="5" borderId="3" xfId="22" applyFont="1" applyFill="1" applyBorder="1" applyAlignment="1">
      <alignment/>
    </xf>
    <xf numFmtId="0" fontId="8" fillId="5" borderId="3" xfId="0" applyFont="1" applyFill="1" applyBorder="1" applyAlignment="1">
      <alignment/>
    </xf>
    <xf numFmtId="0" fontId="9" fillId="0" borderId="0" xfId="0" applyFont="1" applyAlignment="1" quotePrefix="1">
      <alignment horizontal="left"/>
    </xf>
    <xf numFmtId="175" fontId="9" fillId="0" borderId="0" xfId="22" applyFont="1" applyAlignment="1">
      <alignment/>
    </xf>
    <xf numFmtId="0" fontId="9" fillId="6" borderId="4" xfId="0" applyFont="1" applyFill="1" applyBorder="1" applyAlignment="1" quotePrefix="1">
      <alignment horizontal="center"/>
    </xf>
    <xf numFmtId="0" fontId="9" fillId="6" borderId="5" xfId="0" applyFont="1" applyFill="1" applyBorder="1" applyAlignment="1">
      <alignment horizontal="centerContinuous"/>
    </xf>
    <xf numFmtId="0" fontId="9" fillId="6" borderId="6" xfId="0" applyFont="1" applyFill="1" applyBorder="1" applyAlignment="1">
      <alignment horizontal="centerContinuous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Continuous"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10" fontId="9" fillId="2" borderId="1" xfId="0" applyNumberFormat="1" applyFont="1" applyFill="1" applyBorder="1" applyAlignment="1">
      <alignment/>
    </xf>
    <xf numFmtId="175" fontId="9" fillId="2" borderId="1" xfId="22" applyFont="1" applyFill="1" applyBorder="1" applyAlignment="1">
      <alignment/>
    </xf>
    <xf numFmtId="175" fontId="9" fillId="2" borderId="8" xfId="22" applyFont="1" applyFill="1" applyBorder="1" applyAlignment="1">
      <alignment/>
    </xf>
    <xf numFmtId="10" fontId="9" fillId="2" borderId="2" xfId="0" applyNumberFormat="1" applyFont="1" applyFill="1" applyBorder="1" applyAlignment="1">
      <alignment/>
    </xf>
    <xf numFmtId="175" fontId="9" fillId="2" borderId="2" xfId="22" applyFont="1" applyFill="1" applyBorder="1" applyAlignment="1">
      <alignment/>
    </xf>
    <xf numFmtId="175" fontId="9" fillId="2" borderId="9" xfId="22" applyFont="1" applyFill="1" applyBorder="1" applyAlignment="1">
      <alignment/>
    </xf>
    <xf numFmtId="10" fontId="9" fillId="3" borderId="2" xfId="0" applyNumberFormat="1" applyFont="1" applyFill="1" applyBorder="1" applyAlignment="1">
      <alignment/>
    </xf>
    <xf numFmtId="175" fontId="9" fillId="3" borderId="2" xfId="22" applyFont="1" applyFill="1" applyBorder="1" applyAlignment="1">
      <alignment/>
    </xf>
    <xf numFmtId="175" fontId="9" fillId="3" borderId="9" xfId="22" applyFont="1" applyFill="1" applyBorder="1" applyAlignment="1">
      <alignment/>
    </xf>
    <xf numFmtId="10" fontId="9" fillId="4" borderId="2" xfId="0" applyNumberFormat="1" applyFont="1" applyFill="1" applyBorder="1" applyAlignment="1">
      <alignment/>
    </xf>
    <xf numFmtId="175" fontId="9" fillId="4" borderId="2" xfId="22" applyFont="1" applyFill="1" applyBorder="1" applyAlignment="1">
      <alignment/>
    </xf>
    <xf numFmtId="175" fontId="9" fillId="4" borderId="9" xfId="22" applyFont="1" applyFill="1" applyBorder="1" applyAlignment="1">
      <alignment/>
    </xf>
    <xf numFmtId="10" fontId="9" fillId="5" borderId="2" xfId="19" applyFont="1" applyFill="1" applyBorder="1" applyAlignment="1">
      <alignment/>
    </xf>
    <xf numFmtId="175" fontId="9" fillId="5" borderId="2" xfId="22" applyFont="1" applyFill="1" applyBorder="1" applyAlignment="1">
      <alignment/>
    </xf>
    <xf numFmtId="175" fontId="9" fillId="5" borderId="9" xfId="22" applyFont="1" applyFill="1" applyBorder="1" applyAlignment="1">
      <alignment/>
    </xf>
    <xf numFmtId="10" fontId="9" fillId="5" borderId="10" xfId="19" applyFont="1" applyFill="1" applyBorder="1" applyAlignment="1">
      <alignment/>
    </xf>
    <xf numFmtId="175" fontId="9" fillId="5" borderId="3" xfId="22" applyFont="1" applyFill="1" applyBorder="1" applyAlignment="1">
      <alignment/>
    </xf>
    <xf numFmtId="175" fontId="9" fillId="5" borderId="11" xfId="22" applyFont="1" applyFill="1" applyBorder="1" applyAlignment="1">
      <alignment/>
    </xf>
    <xf numFmtId="0" fontId="15" fillId="6" borderId="12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175" fontId="9" fillId="6" borderId="0" xfId="0" applyNumberFormat="1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175" fontId="15" fillId="6" borderId="0" xfId="0" applyNumberFormat="1" applyFont="1" applyFill="1" applyBorder="1" applyAlignment="1">
      <alignment vertical="center"/>
    </xf>
    <xf numFmtId="175" fontId="15" fillId="6" borderId="13" xfId="0" applyNumberFormat="1" applyFont="1" applyFill="1" applyBorder="1" applyAlignment="1">
      <alignment vertical="center"/>
    </xf>
    <xf numFmtId="0" fontId="9" fillId="6" borderId="6" xfId="0" applyFont="1" applyFill="1" applyBorder="1" applyAlignment="1">
      <alignment/>
    </xf>
    <xf numFmtId="0" fontId="9" fillId="6" borderId="5" xfId="0" applyFont="1" applyFill="1" applyBorder="1" applyAlignment="1">
      <alignment/>
    </xf>
    <xf numFmtId="174" fontId="19" fillId="6" borderId="6" xfId="18" applyFont="1" applyFill="1" applyBorder="1" applyAlignment="1">
      <alignment vertical="top"/>
    </xf>
    <xf numFmtId="174" fontId="19" fillId="6" borderId="7" xfId="18" applyFont="1" applyFill="1" applyBorder="1" applyAlignment="1">
      <alignment vertical="top"/>
    </xf>
    <xf numFmtId="0" fontId="16" fillId="0" borderId="0" xfId="0" applyFont="1" applyAlignment="1" applyProtection="1" quotePrefix="1">
      <alignment horizontal="center"/>
      <protection locked="0"/>
    </xf>
    <xf numFmtId="172" fontId="11" fillId="0" borderId="0" xfId="20" applyFont="1" applyAlignment="1" applyProtection="1" quotePrefix="1">
      <alignment horizontal="center"/>
      <protection locked="0"/>
    </xf>
    <xf numFmtId="172" fontId="11" fillId="0" borderId="0" xfId="20" applyFont="1" applyAlignment="1" applyProtection="1">
      <alignment/>
      <protection locked="0"/>
    </xf>
    <xf numFmtId="0" fontId="12" fillId="2" borderId="14" xfId="0" applyFont="1" applyFill="1" applyBorder="1" applyAlignment="1" applyProtection="1">
      <alignment/>
      <protection locked="0"/>
    </xf>
    <xf numFmtId="0" fontId="12" fillId="2" borderId="1" xfId="0" applyFont="1" applyFill="1" applyBorder="1" applyAlignment="1" applyProtection="1">
      <alignment/>
      <protection locked="0"/>
    </xf>
    <xf numFmtId="0" fontId="12" fillId="2" borderId="15" xfId="0" applyFont="1" applyFill="1" applyBorder="1" applyAlignment="1" applyProtection="1">
      <alignment/>
      <protection locked="0"/>
    </xf>
    <xf numFmtId="0" fontId="12" fillId="2" borderId="2" xfId="0" applyFont="1" applyFill="1" applyBorder="1" applyAlignment="1" applyProtection="1">
      <alignment/>
      <protection locked="0"/>
    </xf>
    <xf numFmtId="0" fontId="12" fillId="3" borderId="15" xfId="0" applyFont="1" applyFill="1" applyBorder="1" applyAlignment="1" applyProtection="1">
      <alignment/>
      <protection locked="0"/>
    </xf>
    <xf numFmtId="0" fontId="12" fillId="3" borderId="2" xfId="0" applyFont="1" applyFill="1" applyBorder="1" applyAlignment="1" applyProtection="1">
      <alignment/>
      <protection locked="0"/>
    </xf>
    <xf numFmtId="0" fontId="12" fillId="4" borderId="15" xfId="0" applyFont="1" applyFill="1" applyBorder="1" applyAlignment="1" applyProtection="1">
      <alignment/>
      <protection locked="0"/>
    </xf>
    <xf numFmtId="0" fontId="12" fillId="4" borderId="2" xfId="0" applyFont="1" applyFill="1" applyBorder="1" applyAlignment="1" applyProtection="1">
      <alignment/>
      <protection locked="0"/>
    </xf>
    <xf numFmtId="0" fontId="12" fillId="5" borderId="15" xfId="0" applyFont="1" applyFill="1" applyBorder="1" applyAlignment="1" applyProtection="1">
      <alignment/>
      <protection locked="0"/>
    </xf>
    <xf numFmtId="0" fontId="12" fillId="5" borderId="2" xfId="0" applyFont="1" applyFill="1" applyBorder="1" applyAlignment="1" applyProtection="1">
      <alignment/>
      <protection locked="0"/>
    </xf>
    <xf numFmtId="0" fontId="12" fillId="5" borderId="12" xfId="0" applyFont="1" applyFill="1" applyBorder="1" applyAlignment="1" applyProtection="1">
      <alignment/>
      <protection locked="0"/>
    </xf>
    <xf numFmtId="0" fontId="12" fillId="5" borderId="3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5" borderId="2" xfId="0" applyFont="1" applyFill="1" applyBorder="1" applyAlignment="1" applyProtection="1">
      <alignment horizontal="center"/>
      <protection locked="0"/>
    </xf>
    <xf numFmtId="0" fontId="12" fillId="5" borderId="3" xfId="0" applyFont="1" applyFill="1" applyBorder="1" applyAlignment="1" applyProtection="1">
      <alignment horizontal="center"/>
      <protection locked="0"/>
    </xf>
    <xf numFmtId="175" fontId="12" fillId="2" borderId="1" xfId="22" applyFont="1" applyFill="1" applyBorder="1" applyAlignment="1" applyProtection="1">
      <alignment/>
      <protection locked="0"/>
    </xf>
    <xf numFmtId="175" fontId="12" fillId="2" borderId="2" xfId="22" applyFont="1" applyFill="1" applyBorder="1" applyAlignment="1" applyProtection="1">
      <alignment/>
      <protection locked="0"/>
    </xf>
    <xf numFmtId="175" fontId="12" fillId="3" borderId="2" xfId="22" applyFont="1" applyFill="1" applyBorder="1" applyAlignment="1" applyProtection="1">
      <alignment/>
      <protection locked="0"/>
    </xf>
    <xf numFmtId="175" fontId="12" fillId="4" borderId="2" xfId="22" applyFont="1" applyFill="1" applyBorder="1" applyAlignment="1" applyProtection="1">
      <alignment/>
      <protection locked="0"/>
    </xf>
    <xf numFmtId="175" fontId="12" fillId="5" borderId="2" xfId="22" applyFont="1" applyFill="1" applyBorder="1" applyAlignment="1" applyProtection="1">
      <alignment/>
      <protection locked="0"/>
    </xf>
    <xf numFmtId="175" fontId="12" fillId="5" borderId="3" xfId="22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2" fillId="6" borderId="4" xfId="0" applyFont="1" applyFill="1" applyBorder="1" applyAlignment="1">
      <alignment horizontal="center" textRotation="180"/>
    </xf>
    <xf numFmtId="0" fontId="12" fillId="6" borderId="4" xfId="0" applyFont="1" applyFill="1" applyBorder="1" applyAlignment="1" quotePrefix="1">
      <alignment horizontal="center"/>
    </xf>
    <xf numFmtId="0" fontId="15" fillId="6" borderId="6" xfId="0" applyFont="1" applyFill="1" applyBorder="1" applyAlignment="1">
      <alignment horizontal="centerContinuous"/>
    </xf>
    <xf numFmtId="0" fontId="15" fillId="6" borderId="7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174" fontId="8" fillId="2" borderId="1" xfId="18" applyFont="1" applyFill="1" applyBorder="1" applyAlignment="1">
      <alignment/>
    </xf>
    <xf numFmtId="174" fontId="8" fillId="2" borderId="2" xfId="18" applyFont="1" applyFill="1" applyBorder="1" applyAlignment="1">
      <alignment/>
    </xf>
    <xf numFmtId="174" fontId="8" fillId="3" borderId="2" xfId="18" applyFont="1" applyFill="1" applyBorder="1" applyAlignment="1">
      <alignment/>
    </xf>
    <xf numFmtId="174" fontId="8" fillId="4" borderId="2" xfId="18" applyFont="1" applyFill="1" applyBorder="1" applyAlignment="1">
      <alignment/>
    </xf>
    <xf numFmtId="174" fontId="8" fillId="5" borderId="2" xfId="18" applyFont="1" applyFill="1" applyBorder="1" applyAlignment="1">
      <alignment/>
    </xf>
    <xf numFmtId="174" fontId="8" fillId="5" borderId="3" xfId="18" applyFont="1" applyFill="1" applyBorder="1" applyAlignment="1">
      <alignment/>
    </xf>
    <xf numFmtId="174" fontId="12" fillId="2" borderId="1" xfId="18" applyFont="1" applyFill="1" applyBorder="1" applyAlignment="1" applyProtection="1">
      <alignment/>
      <protection locked="0"/>
    </xf>
    <xf numFmtId="174" fontId="12" fillId="2" borderId="2" xfId="18" applyFont="1" applyFill="1" applyBorder="1" applyAlignment="1" applyProtection="1">
      <alignment/>
      <protection locked="0"/>
    </xf>
    <xf numFmtId="174" fontId="12" fillId="3" borderId="2" xfId="18" applyFont="1" applyFill="1" applyBorder="1" applyAlignment="1" applyProtection="1">
      <alignment/>
      <protection locked="0"/>
    </xf>
    <xf numFmtId="174" fontId="12" fillId="4" borderId="2" xfId="18" applyFont="1" applyFill="1" applyBorder="1" applyAlignment="1" applyProtection="1">
      <alignment/>
      <protection locked="0"/>
    </xf>
    <xf numFmtId="174" fontId="12" fillId="5" borderId="2" xfId="18" applyFont="1" applyFill="1" applyBorder="1" applyAlignment="1" applyProtection="1">
      <alignment/>
      <protection locked="0"/>
    </xf>
    <xf numFmtId="174" fontId="12" fillId="5" borderId="3" xfId="18" applyFont="1" applyFill="1" applyBorder="1" applyAlignment="1" applyProtection="1">
      <alignment/>
      <protection locked="0"/>
    </xf>
    <xf numFmtId="174" fontId="9" fillId="2" borderId="1" xfId="18" applyFont="1" applyFill="1" applyBorder="1" applyAlignment="1">
      <alignment/>
    </xf>
    <xf numFmtId="174" fontId="9" fillId="2" borderId="8" xfId="18" applyFont="1" applyFill="1" applyBorder="1" applyAlignment="1">
      <alignment/>
    </xf>
    <xf numFmtId="174" fontId="9" fillId="2" borderId="2" xfId="18" applyFont="1" applyFill="1" applyBorder="1" applyAlignment="1">
      <alignment/>
    </xf>
    <xf numFmtId="174" fontId="9" fillId="2" borderId="9" xfId="18" applyFont="1" applyFill="1" applyBorder="1" applyAlignment="1">
      <alignment/>
    </xf>
    <xf numFmtId="174" fontId="9" fillId="3" borderId="2" xfId="18" applyFont="1" applyFill="1" applyBorder="1" applyAlignment="1">
      <alignment/>
    </xf>
    <xf numFmtId="174" fontId="9" fillId="3" borderId="9" xfId="18" applyFont="1" applyFill="1" applyBorder="1" applyAlignment="1">
      <alignment/>
    </xf>
    <xf numFmtId="174" fontId="9" fillId="4" borderId="2" xfId="18" applyFont="1" applyFill="1" applyBorder="1" applyAlignment="1">
      <alignment/>
    </xf>
    <xf numFmtId="174" fontId="9" fillId="4" borderId="9" xfId="18" applyFont="1" applyFill="1" applyBorder="1" applyAlignment="1">
      <alignment/>
    </xf>
    <xf numFmtId="174" fontId="9" fillId="5" borderId="2" xfId="18" applyFont="1" applyFill="1" applyBorder="1" applyAlignment="1">
      <alignment/>
    </xf>
    <xf numFmtId="174" fontId="9" fillId="5" borderId="9" xfId="18" applyFont="1" applyFill="1" applyBorder="1" applyAlignment="1">
      <alignment/>
    </xf>
    <xf numFmtId="174" fontId="9" fillId="5" borderId="3" xfId="18" applyFont="1" applyFill="1" applyBorder="1" applyAlignment="1">
      <alignment/>
    </xf>
    <xf numFmtId="174" fontId="9" fillId="5" borderId="11" xfId="18" applyFont="1" applyFill="1" applyBorder="1" applyAlignment="1">
      <alignment/>
    </xf>
    <xf numFmtId="174" fontId="15" fillId="6" borderId="0" xfId="18" applyFont="1" applyFill="1" applyBorder="1" applyAlignment="1">
      <alignment vertical="center"/>
    </xf>
    <xf numFmtId="174" fontId="15" fillId="6" borderId="13" xfId="18" applyFont="1" applyFill="1" applyBorder="1" applyAlignment="1">
      <alignment vertical="center"/>
    </xf>
    <xf numFmtId="174" fontId="9" fillId="6" borderId="0" xfId="18" applyFont="1" applyFill="1" applyBorder="1" applyAlignment="1">
      <alignment vertical="center"/>
    </xf>
    <xf numFmtId="175" fontId="19" fillId="6" borderId="6" xfId="22" applyFont="1" applyFill="1" applyBorder="1" applyAlignment="1">
      <alignment vertical="top"/>
    </xf>
    <xf numFmtId="175" fontId="9" fillId="6" borderId="6" xfId="22" applyFont="1" applyFill="1" applyBorder="1" applyAlignment="1">
      <alignment/>
    </xf>
    <xf numFmtId="175" fontId="19" fillId="6" borderId="7" xfId="22" applyFont="1" applyFill="1" applyBorder="1" applyAlignment="1">
      <alignment vertical="top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18" fillId="6" borderId="16" xfId="0" applyFont="1" applyFill="1" applyBorder="1" applyAlignment="1">
      <alignment horizontal="center"/>
    </xf>
    <xf numFmtId="0" fontId="18" fillId="6" borderId="17" xfId="0" applyFont="1" applyFill="1" applyBorder="1" applyAlignment="1">
      <alignment horizontal="center"/>
    </xf>
    <xf numFmtId="0" fontId="18" fillId="6" borderId="18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178" fontId="8" fillId="2" borderId="1" xfId="21" applyFont="1" applyFill="1" applyBorder="1" applyAlignment="1">
      <alignment/>
    </xf>
    <xf numFmtId="178" fontId="8" fillId="2" borderId="2" xfId="21" applyFont="1" applyFill="1" applyBorder="1" applyAlignment="1">
      <alignment/>
    </xf>
    <xf numFmtId="178" fontId="8" fillId="3" borderId="2" xfId="21" applyFont="1" applyFill="1" applyBorder="1" applyAlignment="1">
      <alignment/>
    </xf>
    <xf numFmtId="178" fontId="8" fillId="4" borderId="2" xfId="21" applyFont="1" applyFill="1" applyBorder="1" applyAlignment="1">
      <alignment/>
    </xf>
    <xf numFmtId="178" fontId="8" fillId="5" borderId="2" xfId="21" applyFont="1" applyFill="1" applyBorder="1" applyAlignment="1">
      <alignment/>
    </xf>
    <xf numFmtId="178" fontId="8" fillId="5" borderId="3" xfId="21" applyFont="1" applyFill="1" applyBorder="1" applyAlignment="1">
      <alignment/>
    </xf>
    <xf numFmtId="178" fontId="9" fillId="6" borderId="0" xfId="21" applyFont="1" applyFill="1" applyBorder="1" applyAlignment="1">
      <alignment vertical="center"/>
    </xf>
    <xf numFmtId="178" fontId="12" fillId="2" borderId="1" xfId="21" applyFont="1" applyFill="1" applyBorder="1" applyAlignment="1" applyProtection="1">
      <alignment/>
      <protection locked="0"/>
    </xf>
    <xf numFmtId="178" fontId="12" fillId="2" borderId="2" xfId="21" applyFont="1" applyFill="1" applyBorder="1" applyAlignment="1" applyProtection="1">
      <alignment/>
      <protection locked="0"/>
    </xf>
    <xf numFmtId="178" fontId="12" fillId="3" borderId="2" xfId="21" applyFont="1" applyFill="1" applyBorder="1" applyAlignment="1" applyProtection="1">
      <alignment/>
      <protection locked="0"/>
    </xf>
    <xf numFmtId="178" fontId="12" fillId="4" borderId="2" xfId="21" applyFont="1" applyFill="1" applyBorder="1" applyAlignment="1" applyProtection="1">
      <alignment/>
      <protection locked="0"/>
    </xf>
    <xf numFmtId="178" fontId="12" fillId="5" borderId="2" xfId="21" applyFont="1" applyFill="1" applyBorder="1" applyAlignment="1" applyProtection="1">
      <alignment/>
      <protection locked="0"/>
    </xf>
    <xf numFmtId="178" fontId="12" fillId="5" borderId="3" xfId="21" applyFont="1" applyFill="1" applyBorder="1" applyAlignment="1" applyProtection="1">
      <alignment/>
      <protection locked="0"/>
    </xf>
    <xf numFmtId="178" fontId="9" fillId="2" borderId="1" xfId="21" applyFont="1" applyFill="1" applyBorder="1" applyAlignment="1">
      <alignment/>
    </xf>
    <xf numFmtId="178" fontId="9" fillId="2" borderId="8" xfId="21" applyFont="1" applyFill="1" applyBorder="1" applyAlignment="1">
      <alignment/>
    </xf>
    <xf numFmtId="178" fontId="9" fillId="2" borderId="2" xfId="21" applyFont="1" applyFill="1" applyBorder="1" applyAlignment="1">
      <alignment/>
    </xf>
    <xf numFmtId="178" fontId="9" fillId="2" borderId="9" xfId="21" applyFont="1" applyFill="1" applyBorder="1" applyAlignment="1">
      <alignment/>
    </xf>
    <xf numFmtId="178" fontId="9" fillId="3" borderId="2" xfId="21" applyFont="1" applyFill="1" applyBorder="1" applyAlignment="1">
      <alignment/>
    </xf>
    <xf numFmtId="178" fontId="9" fillId="3" borderId="9" xfId="21" applyFont="1" applyFill="1" applyBorder="1" applyAlignment="1">
      <alignment/>
    </xf>
    <xf numFmtId="178" fontId="9" fillId="4" borderId="2" xfId="21" applyFont="1" applyFill="1" applyBorder="1" applyAlignment="1">
      <alignment/>
    </xf>
    <xf numFmtId="178" fontId="9" fillId="4" borderId="9" xfId="21" applyFont="1" applyFill="1" applyBorder="1" applyAlignment="1">
      <alignment/>
    </xf>
    <xf numFmtId="178" fontId="9" fillId="5" borderId="2" xfId="21" applyFont="1" applyFill="1" applyBorder="1" applyAlignment="1">
      <alignment/>
    </xf>
    <xf numFmtId="178" fontId="9" fillId="5" borderId="9" xfId="21" applyFont="1" applyFill="1" applyBorder="1" applyAlignment="1">
      <alignment/>
    </xf>
    <xf numFmtId="178" fontId="9" fillId="5" borderId="3" xfId="21" applyFont="1" applyFill="1" applyBorder="1" applyAlignment="1">
      <alignment/>
    </xf>
    <xf numFmtId="178" fontId="9" fillId="5" borderId="11" xfId="21" applyFont="1" applyFill="1" applyBorder="1" applyAlignment="1">
      <alignment/>
    </xf>
    <xf numFmtId="178" fontId="15" fillId="6" borderId="0" xfId="21" applyFont="1" applyFill="1" applyBorder="1" applyAlignment="1">
      <alignment vertical="center"/>
    </xf>
    <xf numFmtId="178" fontId="15" fillId="6" borderId="13" xfId="21" applyFont="1" applyFill="1" applyBorder="1" applyAlignment="1">
      <alignment vertical="center"/>
    </xf>
  </cellXfs>
  <cellStyles count="11">
    <cellStyle name="Normal" xfId="0"/>
    <cellStyle name="Datum" xfId="15"/>
    <cellStyle name="Comma" xfId="16"/>
    <cellStyle name="Comma [0]" xfId="17"/>
    <cellStyle name="Euro" xfId="18"/>
    <cellStyle name="Percent" xfId="19"/>
    <cellStyle name="qm" xfId="20"/>
    <cellStyle name="sfr" xfId="21"/>
    <cellStyle name="Currency" xfId="22"/>
    <cellStyle name="Currency [0]" xfId="23"/>
    <cellStyle name="Währung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showZeros="0" tabSelected="1" workbookViewId="0" topLeftCell="A1">
      <selection activeCell="C4" sqref="C4"/>
    </sheetView>
  </sheetViews>
  <sheetFormatPr defaultColWidth="11.421875" defaultRowHeight="12.75"/>
  <cols>
    <col min="1" max="1" width="3.00390625" style="3" customWidth="1"/>
    <col min="2" max="2" width="16.8515625" style="3" customWidth="1"/>
    <col min="3" max="3" width="11.57421875" style="3" customWidth="1"/>
    <col min="4" max="4" width="3.00390625" style="3" customWidth="1"/>
    <col min="5" max="5" width="1.8515625" style="3" customWidth="1"/>
    <col min="6" max="6" width="10.140625" style="3" customWidth="1"/>
    <col min="7" max="7" width="12.57421875" style="3" customWidth="1"/>
    <col min="8" max="8" width="11.8515625" style="3" customWidth="1"/>
    <col min="9" max="10" width="14.421875" style="3" customWidth="1"/>
    <col min="11" max="11" width="8.8515625" style="3" customWidth="1"/>
    <col min="12" max="12" width="14.7109375" style="3" customWidth="1"/>
    <col min="13" max="13" width="11.8515625" style="3" customWidth="1"/>
    <col min="14" max="16384" width="8.8515625" style="3" customWidth="1"/>
  </cols>
  <sheetData>
    <row r="1" ht="12.75">
      <c r="N1" s="85" t="s">
        <v>34</v>
      </c>
    </row>
    <row r="2" spans="1:10" ht="25.5">
      <c r="A2" s="29" t="s">
        <v>10</v>
      </c>
      <c r="B2" s="1"/>
      <c r="C2" s="1"/>
      <c r="D2" s="2"/>
      <c r="G2" s="1"/>
      <c r="J2" s="58" t="s">
        <v>35</v>
      </c>
    </row>
    <row r="3" spans="1:9" ht="18.75">
      <c r="A3" s="1"/>
      <c r="B3" s="1"/>
      <c r="C3" s="1"/>
      <c r="D3" s="2"/>
      <c r="G3" s="1"/>
      <c r="I3" s="4"/>
    </row>
    <row r="4" spans="1:9" ht="18.75">
      <c r="A4" s="3" t="s">
        <v>12</v>
      </c>
      <c r="B4" s="1"/>
      <c r="C4" s="60">
        <v>100</v>
      </c>
      <c r="D4" s="2"/>
      <c r="G4" s="1"/>
      <c r="I4" s="4"/>
    </row>
    <row r="5" spans="1:9" ht="15.75">
      <c r="A5" s="3" t="s">
        <v>11</v>
      </c>
      <c r="B5" s="1"/>
      <c r="C5" s="5">
        <f>G5*I5</f>
        <v>14.875</v>
      </c>
      <c r="D5" s="2"/>
      <c r="F5" s="28" t="s">
        <v>13</v>
      </c>
      <c r="G5" s="60">
        <v>3.5</v>
      </c>
      <c r="H5" s="28" t="s">
        <v>14</v>
      </c>
      <c r="I5" s="59">
        <v>4.25</v>
      </c>
    </row>
    <row r="6" spans="1:9" ht="18.75">
      <c r="A6" s="3" t="s">
        <v>15</v>
      </c>
      <c r="B6" s="1"/>
      <c r="C6" s="6">
        <f>C5/C4</f>
        <v>0.14875</v>
      </c>
      <c r="D6" s="2"/>
      <c r="G6" s="1"/>
      <c r="I6" s="4"/>
    </row>
    <row r="7" ht="13.5" thickBot="1"/>
    <row r="8" spans="1:13" ht="21" thickBot="1">
      <c r="A8" s="7"/>
      <c r="B8" s="7"/>
      <c r="C8" s="7"/>
      <c r="D8" s="121" t="s">
        <v>16</v>
      </c>
      <c r="E8" s="122"/>
      <c r="F8" s="122"/>
      <c r="G8" s="123"/>
      <c r="H8" s="7"/>
      <c r="I8" s="7"/>
      <c r="J8" s="7"/>
      <c r="K8" s="124" t="s">
        <v>2</v>
      </c>
      <c r="L8" s="125"/>
      <c r="M8" s="126"/>
    </row>
    <row r="9" spans="1:13" s="8" customFormat="1" ht="35.25" thickBot="1">
      <c r="A9" s="86" t="s">
        <v>0</v>
      </c>
      <c r="B9" s="90" t="s">
        <v>1</v>
      </c>
      <c r="C9" s="23" t="s">
        <v>25</v>
      </c>
      <c r="D9" s="24"/>
      <c r="E9" s="25"/>
      <c r="F9" s="26" t="s">
        <v>7</v>
      </c>
      <c r="G9" s="27" t="s">
        <v>8</v>
      </c>
      <c r="H9" s="87" t="s">
        <v>26</v>
      </c>
      <c r="I9" s="23" t="s">
        <v>27</v>
      </c>
      <c r="J9" s="23" t="s">
        <v>28</v>
      </c>
      <c r="K9" s="24"/>
      <c r="L9" s="88" t="s">
        <v>21</v>
      </c>
      <c r="M9" s="89" t="s">
        <v>22</v>
      </c>
    </row>
    <row r="10" spans="1:13" ht="12.75">
      <c r="A10" s="61">
        <v>8</v>
      </c>
      <c r="B10" s="62" t="s">
        <v>3</v>
      </c>
      <c r="C10" s="91">
        <f aca="true" t="shared" si="0" ref="C10:C23">H10-(G10/A10)</f>
        <v>430</v>
      </c>
      <c r="D10" s="73"/>
      <c r="E10" s="10" t="s">
        <v>4</v>
      </c>
      <c r="F10" s="91">
        <f aca="true" t="shared" si="1" ref="F10:F23">(C10/100)*D10</f>
        <v>0</v>
      </c>
      <c r="G10" s="91">
        <f aca="true" t="shared" si="2" ref="G10:G23">I10/(100+D10)*D10</f>
        <v>0</v>
      </c>
      <c r="H10" s="97">
        <v>430</v>
      </c>
      <c r="I10" s="91">
        <f aca="true" t="shared" si="3" ref="I10:I23">H10*A10</f>
        <v>3440</v>
      </c>
      <c r="J10" s="91">
        <f aca="true" t="shared" si="4" ref="J10:J23">I10-G10</f>
        <v>3440</v>
      </c>
      <c r="K10" s="30">
        <f>C6</f>
        <v>0.14875</v>
      </c>
      <c r="L10" s="103">
        <f aca="true" t="shared" si="5" ref="L10:L23">J10*K10</f>
        <v>511.7</v>
      </c>
      <c r="M10" s="104">
        <f>G10*K10</f>
        <v>0</v>
      </c>
    </row>
    <row r="11" spans="1:13" ht="12.75">
      <c r="A11" s="63">
        <v>4</v>
      </c>
      <c r="B11" s="64" t="s">
        <v>3</v>
      </c>
      <c r="C11" s="92">
        <f t="shared" si="0"/>
        <v>450</v>
      </c>
      <c r="D11" s="74"/>
      <c r="E11" s="12" t="s">
        <v>4</v>
      </c>
      <c r="F11" s="92">
        <f t="shared" si="1"/>
        <v>0</v>
      </c>
      <c r="G11" s="92">
        <f t="shared" si="2"/>
        <v>0</v>
      </c>
      <c r="H11" s="98">
        <v>450</v>
      </c>
      <c r="I11" s="92">
        <f t="shared" si="3"/>
        <v>1800</v>
      </c>
      <c r="J11" s="92">
        <f t="shared" si="4"/>
        <v>1800</v>
      </c>
      <c r="K11" s="33">
        <f>C6</f>
        <v>0.14875</v>
      </c>
      <c r="L11" s="105">
        <f t="shared" si="5"/>
        <v>267.75</v>
      </c>
      <c r="M11" s="106">
        <f aca="true" t="shared" si="6" ref="M11:M23">G11*K11</f>
        <v>0</v>
      </c>
    </row>
    <row r="12" spans="1:13" ht="12.75">
      <c r="A12" s="65">
        <v>12</v>
      </c>
      <c r="B12" s="66" t="s">
        <v>29</v>
      </c>
      <c r="C12" s="93">
        <f t="shared" si="0"/>
        <v>85</v>
      </c>
      <c r="D12" s="75"/>
      <c r="E12" s="14" t="s">
        <v>4</v>
      </c>
      <c r="F12" s="93">
        <f t="shared" si="1"/>
        <v>0</v>
      </c>
      <c r="G12" s="93">
        <f t="shared" si="2"/>
        <v>0</v>
      </c>
      <c r="H12" s="99">
        <v>85</v>
      </c>
      <c r="I12" s="93">
        <f t="shared" si="3"/>
        <v>1020</v>
      </c>
      <c r="J12" s="93">
        <f t="shared" si="4"/>
        <v>1020</v>
      </c>
      <c r="K12" s="36">
        <f>C6</f>
        <v>0.14875</v>
      </c>
      <c r="L12" s="107">
        <f t="shared" si="5"/>
        <v>151.725</v>
      </c>
      <c r="M12" s="108">
        <f t="shared" si="6"/>
        <v>0</v>
      </c>
    </row>
    <row r="13" spans="1:13" ht="12.75">
      <c r="A13" s="65">
        <v>1</v>
      </c>
      <c r="B13" s="66" t="s">
        <v>36</v>
      </c>
      <c r="C13" s="93">
        <f t="shared" si="0"/>
        <v>95</v>
      </c>
      <c r="D13" s="75"/>
      <c r="E13" s="14" t="s">
        <v>4</v>
      </c>
      <c r="F13" s="93">
        <f t="shared" si="1"/>
        <v>0</v>
      </c>
      <c r="G13" s="93">
        <f t="shared" si="2"/>
        <v>0</v>
      </c>
      <c r="H13" s="99">
        <v>95</v>
      </c>
      <c r="I13" s="93">
        <f t="shared" si="3"/>
        <v>95</v>
      </c>
      <c r="J13" s="93">
        <f t="shared" si="4"/>
        <v>95</v>
      </c>
      <c r="K13" s="36">
        <f>C6</f>
        <v>0.14875</v>
      </c>
      <c r="L13" s="107">
        <f t="shared" si="5"/>
        <v>14.13125</v>
      </c>
      <c r="M13" s="108">
        <f>G13*K13</f>
        <v>0</v>
      </c>
    </row>
    <row r="14" spans="1:13" ht="12.75">
      <c r="A14" s="67">
        <v>12</v>
      </c>
      <c r="B14" s="68" t="s">
        <v>31</v>
      </c>
      <c r="C14" s="94">
        <f t="shared" si="0"/>
        <v>47.41379310344828</v>
      </c>
      <c r="D14" s="76">
        <v>16</v>
      </c>
      <c r="E14" s="16" t="s">
        <v>4</v>
      </c>
      <c r="F14" s="94">
        <f t="shared" si="1"/>
        <v>7.586206896551724</v>
      </c>
      <c r="G14" s="94">
        <f t="shared" si="2"/>
        <v>91.03448275862068</v>
      </c>
      <c r="H14" s="100">
        <v>55</v>
      </c>
      <c r="I14" s="94">
        <f t="shared" si="3"/>
        <v>660</v>
      </c>
      <c r="J14" s="94">
        <f t="shared" si="4"/>
        <v>568.9655172413793</v>
      </c>
      <c r="K14" s="39">
        <f>C6</f>
        <v>0.14875</v>
      </c>
      <c r="L14" s="109">
        <f t="shared" si="5"/>
        <v>84.63362068965517</v>
      </c>
      <c r="M14" s="110">
        <f t="shared" si="6"/>
        <v>13.541379310344826</v>
      </c>
    </row>
    <row r="15" spans="1:13" ht="12.75">
      <c r="A15" s="67">
        <v>1</v>
      </c>
      <c r="B15" s="68" t="s">
        <v>32</v>
      </c>
      <c r="C15" s="94">
        <f t="shared" si="0"/>
        <v>95.6896551724138</v>
      </c>
      <c r="D15" s="76">
        <v>16</v>
      </c>
      <c r="E15" s="16" t="s">
        <v>4</v>
      </c>
      <c r="F15" s="94">
        <f t="shared" si="1"/>
        <v>15.310344827586206</v>
      </c>
      <c r="G15" s="94">
        <f t="shared" si="2"/>
        <v>15.310344827586206</v>
      </c>
      <c r="H15" s="100">
        <v>111</v>
      </c>
      <c r="I15" s="94">
        <f t="shared" si="3"/>
        <v>111</v>
      </c>
      <c r="J15" s="94">
        <f t="shared" si="4"/>
        <v>95.6896551724138</v>
      </c>
      <c r="K15" s="39">
        <f>C6</f>
        <v>0.14875</v>
      </c>
      <c r="L15" s="109">
        <f t="shared" si="5"/>
        <v>14.233836206896552</v>
      </c>
      <c r="M15" s="110">
        <f t="shared" si="6"/>
        <v>2.277413793103448</v>
      </c>
    </row>
    <row r="16" spans="1:13" ht="12.75">
      <c r="A16" s="69">
        <v>2</v>
      </c>
      <c r="B16" s="70" t="s">
        <v>24</v>
      </c>
      <c r="C16" s="95">
        <f t="shared" si="0"/>
        <v>56.03448275862069</v>
      </c>
      <c r="D16" s="77">
        <v>16</v>
      </c>
      <c r="E16" s="18" t="s">
        <v>4</v>
      </c>
      <c r="F16" s="95">
        <f t="shared" si="1"/>
        <v>8.96551724137931</v>
      </c>
      <c r="G16" s="95">
        <f t="shared" si="2"/>
        <v>17.93103448275862</v>
      </c>
      <c r="H16" s="101">
        <v>65</v>
      </c>
      <c r="I16" s="95">
        <f t="shared" si="3"/>
        <v>130</v>
      </c>
      <c r="J16" s="95">
        <f t="shared" si="4"/>
        <v>112.06896551724138</v>
      </c>
      <c r="K16" s="42">
        <f>100%</f>
        <v>1</v>
      </c>
      <c r="L16" s="111">
        <f t="shared" si="5"/>
        <v>112.06896551724138</v>
      </c>
      <c r="M16" s="112">
        <f t="shared" si="6"/>
        <v>17.93103448275862</v>
      </c>
    </row>
    <row r="17" spans="1:13" ht="12.75">
      <c r="A17" s="69">
        <v>1</v>
      </c>
      <c r="B17" s="70" t="s">
        <v>17</v>
      </c>
      <c r="C17" s="95">
        <f t="shared" si="0"/>
        <v>181.0344827586207</v>
      </c>
      <c r="D17" s="77">
        <v>16</v>
      </c>
      <c r="E17" s="18" t="s">
        <v>4</v>
      </c>
      <c r="F17" s="95">
        <f t="shared" si="1"/>
        <v>28.965517241379313</v>
      </c>
      <c r="G17" s="95">
        <f t="shared" si="2"/>
        <v>28.96551724137931</v>
      </c>
      <c r="H17" s="101">
        <v>210</v>
      </c>
      <c r="I17" s="95">
        <f t="shared" si="3"/>
        <v>210</v>
      </c>
      <c r="J17" s="95">
        <f t="shared" si="4"/>
        <v>181.0344827586207</v>
      </c>
      <c r="K17" s="42">
        <f>100%</f>
        <v>1</v>
      </c>
      <c r="L17" s="111">
        <f t="shared" si="5"/>
        <v>181.0344827586207</v>
      </c>
      <c r="M17" s="112">
        <f t="shared" si="6"/>
        <v>28.96551724137931</v>
      </c>
    </row>
    <row r="18" spans="1:13" ht="12.75">
      <c r="A18" s="69">
        <v>1</v>
      </c>
      <c r="B18" s="70" t="s">
        <v>5</v>
      </c>
      <c r="C18" s="95">
        <f t="shared" si="0"/>
        <v>73.27586206896552</v>
      </c>
      <c r="D18" s="77">
        <v>16</v>
      </c>
      <c r="E18" s="18" t="s">
        <v>4</v>
      </c>
      <c r="F18" s="95">
        <f t="shared" si="1"/>
        <v>11.724137931034484</v>
      </c>
      <c r="G18" s="95">
        <f t="shared" si="2"/>
        <v>11.724137931034482</v>
      </c>
      <c r="H18" s="101">
        <v>85</v>
      </c>
      <c r="I18" s="95">
        <f t="shared" si="3"/>
        <v>85</v>
      </c>
      <c r="J18" s="95">
        <f t="shared" si="4"/>
        <v>73.27586206896552</v>
      </c>
      <c r="K18" s="42">
        <f>100%</f>
        <v>1</v>
      </c>
      <c r="L18" s="111">
        <f t="shared" si="5"/>
        <v>73.27586206896552</v>
      </c>
      <c r="M18" s="112">
        <f t="shared" si="6"/>
        <v>11.724137931034482</v>
      </c>
    </row>
    <row r="19" spans="1:13" ht="12.75">
      <c r="A19" s="69">
        <v>1</v>
      </c>
      <c r="B19" s="70" t="s">
        <v>6</v>
      </c>
      <c r="C19" s="95">
        <f t="shared" si="0"/>
        <v>185.3448275862069</v>
      </c>
      <c r="D19" s="77">
        <v>16</v>
      </c>
      <c r="E19" s="18" t="s">
        <v>4</v>
      </c>
      <c r="F19" s="95">
        <f t="shared" si="1"/>
        <v>29.655172413793103</v>
      </c>
      <c r="G19" s="95">
        <f t="shared" si="2"/>
        <v>29.655172413793103</v>
      </c>
      <c r="H19" s="101">
        <v>215</v>
      </c>
      <c r="I19" s="95">
        <f t="shared" si="3"/>
        <v>215</v>
      </c>
      <c r="J19" s="95">
        <f t="shared" si="4"/>
        <v>185.3448275862069</v>
      </c>
      <c r="K19" s="42">
        <f>100%</f>
        <v>1</v>
      </c>
      <c r="L19" s="111">
        <f t="shared" si="5"/>
        <v>185.3448275862069</v>
      </c>
      <c r="M19" s="112">
        <f t="shared" si="6"/>
        <v>29.655172413793103</v>
      </c>
    </row>
    <row r="20" spans="1:13" ht="12.75">
      <c r="A20" s="69">
        <v>1</v>
      </c>
      <c r="B20" s="70" t="s">
        <v>18</v>
      </c>
      <c r="C20" s="95">
        <f t="shared" si="0"/>
        <v>155.17241379310346</v>
      </c>
      <c r="D20" s="77">
        <v>16</v>
      </c>
      <c r="E20" s="18" t="s">
        <v>4</v>
      </c>
      <c r="F20" s="95">
        <f t="shared" si="1"/>
        <v>24.827586206896555</v>
      </c>
      <c r="G20" s="95">
        <f t="shared" si="2"/>
        <v>24.82758620689655</v>
      </c>
      <c r="H20" s="101">
        <v>180</v>
      </c>
      <c r="I20" s="95">
        <f t="shared" si="3"/>
        <v>180</v>
      </c>
      <c r="J20" s="95">
        <f t="shared" si="4"/>
        <v>155.17241379310346</v>
      </c>
      <c r="K20" s="42">
        <f>100%</f>
        <v>1</v>
      </c>
      <c r="L20" s="111">
        <f t="shared" si="5"/>
        <v>155.17241379310346</v>
      </c>
      <c r="M20" s="112">
        <f t="shared" si="6"/>
        <v>24.82758620689655</v>
      </c>
    </row>
    <row r="21" spans="1:13" ht="12.75">
      <c r="A21" s="69">
        <v>1</v>
      </c>
      <c r="B21" s="70" t="s">
        <v>19</v>
      </c>
      <c r="C21" s="95">
        <f t="shared" si="0"/>
        <v>111.20689655172414</v>
      </c>
      <c r="D21" s="77">
        <v>16</v>
      </c>
      <c r="E21" s="18" t="s">
        <v>4</v>
      </c>
      <c r="F21" s="95">
        <f t="shared" si="1"/>
        <v>17.79310344827586</v>
      </c>
      <c r="G21" s="95">
        <f t="shared" si="2"/>
        <v>17.79310344827586</v>
      </c>
      <c r="H21" s="101">
        <v>129</v>
      </c>
      <c r="I21" s="95">
        <f t="shared" si="3"/>
        <v>129</v>
      </c>
      <c r="J21" s="95">
        <f t="shared" si="4"/>
        <v>111.20689655172414</v>
      </c>
      <c r="K21" s="42">
        <f>100%</f>
        <v>1</v>
      </c>
      <c r="L21" s="111">
        <f t="shared" si="5"/>
        <v>111.20689655172414</v>
      </c>
      <c r="M21" s="112">
        <f t="shared" si="6"/>
        <v>17.79310344827586</v>
      </c>
    </row>
    <row r="22" spans="1:13" ht="12.75">
      <c r="A22" s="69">
        <v>1</v>
      </c>
      <c r="B22" s="70" t="s">
        <v>20</v>
      </c>
      <c r="C22" s="95">
        <f t="shared" si="0"/>
        <v>112.06896551724138</v>
      </c>
      <c r="D22" s="77">
        <v>16</v>
      </c>
      <c r="E22" s="18" t="s">
        <v>4</v>
      </c>
      <c r="F22" s="95">
        <f t="shared" si="1"/>
        <v>17.93103448275862</v>
      </c>
      <c r="G22" s="95">
        <f t="shared" si="2"/>
        <v>17.93103448275862</v>
      </c>
      <c r="H22" s="101">
        <v>130</v>
      </c>
      <c r="I22" s="95">
        <f t="shared" si="3"/>
        <v>130</v>
      </c>
      <c r="J22" s="95">
        <f t="shared" si="4"/>
        <v>112.06896551724138</v>
      </c>
      <c r="K22" s="42">
        <f>100%</f>
        <v>1</v>
      </c>
      <c r="L22" s="111">
        <f t="shared" si="5"/>
        <v>112.06896551724138</v>
      </c>
      <c r="M22" s="112">
        <f t="shared" si="6"/>
        <v>17.93103448275862</v>
      </c>
    </row>
    <row r="23" spans="1:13" ht="12.75">
      <c r="A23" s="71">
        <v>2</v>
      </c>
      <c r="B23" s="72" t="s">
        <v>23</v>
      </c>
      <c r="C23" s="96">
        <f t="shared" si="0"/>
        <v>68.10344827586206</v>
      </c>
      <c r="D23" s="78">
        <v>16</v>
      </c>
      <c r="E23" s="20" t="s">
        <v>4</v>
      </c>
      <c r="F23" s="96">
        <f t="shared" si="1"/>
        <v>10.89655172413793</v>
      </c>
      <c r="G23" s="96">
        <f t="shared" si="2"/>
        <v>21.79310344827586</v>
      </c>
      <c r="H23" s="102">
        <v>79</v>
      </c>
      <c r="I23" s="96">
        <f t="shared" si="3"/>
        <v>158</v>
      </c>
      <c r="J23" s="96">
        <f t="shared" si="4"/>
        <v>136.20689655172413</v>
      </c>
      <c r="K23" s="45">
        <f>100%</f>
        <v>1</v>
      </c>
      <c r="L23" s="113">
        <f t="shared" si="5"/>
        <v>136.20689655172413</v>
      </c>
      <c r="M23" s="114">
        <f t="shared" si="6"/>
        <v>21.79310344827586</v>
      </c>
    </row>
    <row r="24" spans="1:13" ht="18.75" customHeight="1">
      <c r="A24" s="48"/>
      <c r="B24" s="127" t="s">
        <v>33</v>
      </c>
      <c r="C24" s="49"/>
      <c r="D24" s="49"/>
      <c r="E24" s="49"/>
      <c r="F24" s="49"/>
      <c r="G24" s="117">
        <f>SUM(G10:G23)</f>
        <v>276.9655172413793</v>
      </c>
      <c r="H24" s="117"/>
      <c r="I24" s="117">
        <f>SUM(I10:I23)</f>
        <v>8363</v>
      </c>
      <c r="J24" s="117">
        <f>SUM(J10:J23)</f>
        <v>8086.034482758619</v>
      </c>
      <c r="K24" s="49"/>
      <c r="L24" s="115">
        <f>SUM(L10:L23)</f>
        <v>2110.5530172413796</v>
      </c>
      <c r="M24" s="116">
        <f>SUM(M10:M23)</f>
        <v>186.43948275862067</v>
      </c>
    </row>
    <row r="25" spans="1:13" ht="13.5" thickBot="1">
      <c r="A25" s="55"/>
      <c r="B25" s="128"/>
      <c r="C25" s="54"/>
      <c r="D25" s="54"/>
      <c r="E25" s="54"/>
      <c r="F25" s="54"/>
      <c r="G25" s="118">
        <f>G24*1.95583</f>
        <v>541.6974675862069</v>
      </c>
      <c r="H25" s="119"/>
      <c r="I25" s="118">
        <f>I24*1.95583</f>
        <v>16356.60629</v>
      </c>
      <c r="J25" s="118">
        <f>J24*1.95583</f>
        <v>15814.908822413789</v>
      </c>
      <c r="K25" s="119"/>
      <c r="L25" s="118">
        <f>L24*1.95583</f>
        <v>4127.882907711208</v>
      </c>
      <c r="M25" s="120">
        <f>M24*1.95583</f>
        <v>364.64393356379304</v>
      </c>
    </row>
    <row r="26" ht="12.75">
      <c r="B26" s="21"/>
    </row>
    <row r="28" ht="12.75">
      <c r="C28" s="22"/>
    </row>
    <row r="29" spans="3:8" ht="12.75">
      <c r="C29" s="22"/>
      <c r="D29" s="2"/>
      <c r="E29" s="2"/>
      <c r="F29" s="22"/>
      <c r="G29" s="22"/>
      <c r="H29" s="22"/>
    </row>
    <row r="30" spans="3:8" ht="12.75">
      <c r="C30" s="22"/>
      <c r="D30" s="2"/>
      <c r="E30" s="2"/>
      <c r="F30" s="22"/>
      <c r="G30" s="22"/>
      <c r="H30" s="22"/>
    </row>
    <row r="31" spans="3:8" ht="12.75">
      <c r="C31" s="22"/>
      <c r="D31" s="2"/>
      <c r="E31" s="2"/>
      <c r="F31" s="22"/>
      <c r="G31" s="22"/>
      <c r="H31" s="22"/>
    </row>
    <row r="32" spans="3:8" ht="12.75">
      <c r="C32" s="22"/>
      <c r="D32" s="2"/>
      <c r="E32" s="2"/>
      <c r="F32" s="22"/>
      <c r="G32" s="22"/>
      <c r="H32" s="22"/>
    </row>
    <row r="33" spans="3:8" ht="12.75">
      <c r="C33" s="22"/>
      <c r="D33" s="2"/>
      <c r="E33" s="2"/>
      <c r="F33" s="22"/>
      <c r="G33" s="22"/>
      <c r="H33" s="22"/>
    </row>
    <row r="34" spans="3:8" ht="12.75">
      <c r="C34" s="22"/>
      <c r="D34" s="2"/>
      <c r="F34" s="22"/>
      <c r="H34" s="22"/>
    </row>
    <row r="39" ht="12.75">
      <c r="B39" s="21"/>
    </row>
    <row r="40" spans="2:3" ht="12.75">
      <c r="B40" s="21"/>
      <c r="C40" s="22"/>
    </row>
    <row r="41" spans="2:3" ht="12.75">
      <c r="B41" s="21"/>
      <c r="C41" s="22"/>
    </row>
    <row r="42" spans="2:3" ht="12.75">
      <c r="B42" s="21"/>
      <c r="C42" s="22"/>
    </row>
    <row r="43" spans="2:3" ht="12.75">
      <c r="B43" s="21"/>
      <c r="C43" s="22"/>
    </row>
  </sheetData>
  <sheetProtection sheet="1" objects="1" scenarios="1"/>
  <mergeCells count="3">
    <mergeCell ref="D8:G8"/>
    <mergeCell ref="K8:M8"/>
    <mergeCell ref="B24:B25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&amp;L&amp;D&amp;R&amp;T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showGridLines="0" workbookViewId="0" topLeftCell="A1">
      <selection activeCell="C4" sqref="C4"/>
    </sheetView>
  </sheetViews>
  <sheetFormatPr defaultColWidth="11.421875" defaultRowHeight="12.75"/>
  <cols>
    <col min="1" max="1" width="3.00390625" style="3" customWidth="1"/>
    <col min="2" max="2" width="16.8515625" style="3" customWidth="1"/>
    <col min="3" max="3" width="11.57421875" style="3" customWidth="1"/>
    <col min="4" max="4" width="3.00390625" style="3" customWidth="1"/>
    <col min="5" max="5" width="1.8515625" style="3" customWidth="1"/>
    <col min="6" max="6" width="10.140625" style="3" customWidth="1"/>
    <col min="7" max="7" width="12.57421875" style="3" customWidth="1"/>
    <col min="8" max="8" width="11.8515625" style="3" customWidth="1"/>
    <col min="9" max="10" width="14.421875" style="3" customWidth="1"/>
    <col min="11" max="11" width="8.8515625" style="3" customWidth="1"/>
    <col min="12" max="12" width="14.7109375" style="3" customWidth="1"/>
    <col min="13" max="13" width="11.8515625" style="3" customWidth="1"/>
    <col min="14" max="16384" width="8.8515625" style="3" customWidth="1"/>
  </cols>
  <sheetData>
    <row r="1" ht="12.75">
      <c r="N1" s="85" t="s">
        <v>34</v>
      </c>
    </row>
    <row r="2" spans="1:10" ht="25.5">
      <c r="A2" s="29" t="s">
        <v>10</v>
      </c>
      <c r="B2" s="1"/>
      <c r="C2" s="1"/>
      <c r="D2" s="2"/>
      <c r="G2" s="1"/>
      <c r="J2" s="58" t="s">
        <v>35</v>
      </c>
    </row>
    <row r="3" spans="1:9" ht="18.75">
      <c r="A3" s="1"/>
      <c r="B3" s="1"/>
      <c r="C3" s="1"/>
      <c r="D3" s="2"/>
      <c r="G3" s="1"/>
      <c r="I3" s="4"/>
    </row>
    <row r="4" spans="1:9" ht="18.75">
      <c r="A4" s="3" t="s">
        <v>12</v>
      </c>
      <c r="B4" s="1"/>
      <c r="C4" s="60">
        <v>100</v>
      </c>
      <c r="D4" s="2"/>
      <c r="G4" s="1"/>
      <c r="I4" s="4"/>
    </row>
    <row r="5" spans="1:9" ht="15.75">
      <c r="A5" s="3" t="s">
        <v>11</v>
      </c>
      <c r="B5" s="1"/>
      <c r="C5" s="5">
        <f>G5*I5</f>
        <v>14.875</v>
      </c>
      <c r="D5" s="2"/>
      <c r="F5" s="28" t="s">
        <v>13</v>
      </c>
      <c r="G5" s="60">
        <v>3.5</v>
      </c>
      <c r="H5" s="28" t="s">
        <v>14</v>
      </c>
      <c r="I5" s="59">
        <v>4.25</v>
      </c>
    </row>
    <row r="6" spans="1:9" ht="18.75">
      <c r="A6" s="3" t="s">
        <v>15</v>
      </c>
      <c r="B6" s="1"/>
      <c r="C6" s="6">
        <f>C5/C4</f>
        <v>0.14875</v>
      </c>
      <c r="D6" s="2"/>
      <c r="G6" s="1"/>
      <c r="I6" s="4"/>
    </row>
    <row r="7" ht="13.5" thickBot="1"/>
    <row r="8" spans="1:13" ht="21" thickBot="1">
      <c r="A8" s="7"/>
      <c r="B8" s="7"/>
      <c r="C8" s="7"/>
      <c r="D8" s="121" t="s">
        <v>16</v>
      </c>
      <c r="E8" s="122"/>
      <c r="F8" s="122"/>
      <c r="G8" s="123"/>
      <c r="H8" s="7"/>
      <c r="I8" s="7"/>
      <c r="J8" s="7"/>
      <c r="K8" s="124" t="s">
        <v>2</v>
      </c>
      <c r="L8" s="125"/>
      <c r="M8" s="126"/>
    </row>
    <row r="9" spans="1:13" s="8" customFormat="1" ht="35.25" thickBot="1">
      <c r="A9" s="86" t="s">
        <v>0</v>
      </c>
      <c r="B9" s="90" t="s">
        <v>1</v>
      </c>
      <c r="C9" s="23" t="s">
        <v>25</v>
      </c>
      <c r="D9" s="24"/>
      <c r="E9" s="25"/>
      <c r="F9" s="26" t="s">
        <v>7</v>
      </c>
      <c r="G9" s="27" t="s">
        <v>8</v>
      </c>
      <c r="H9" s="87" t="s">
        <v>26</v>
      </c>
      <c r="I9" s="23" t="s">
        <v>27</v>
      </c>
      <c r="J9" s="23" t="s">
        <v>28</v>
      </c>
      <c r="K9" s="24"/>
      <c r="L9" s="88" t="s">
        <v>21</v>
      </c>
      <c r="M9" s="89" t="s">
        <v>22</v>
      </c>
    </row>
    <row r="10" spans="1:13" ht="12.75">
      <c r="A10" s="61">
        <v>8</v>
      </c>
      <c r="B10" s="62" t="s">
        <v>3</v>
      </c>
      <c r="C10" s="129">
        <f aca="true" t="shared" si="0" ref="C10:C23">H10-(G10/A10)</f>
        <v>430</v>
      </c>
      <c r="D10" s="73"/>
      <c r="E10" s="10" t="s">
        <v>4</v>
      </c>
      <c r="F10" s="129">
        <f aca="true" t="shared" si="1" ref="F10:F23">(C10/100)*D10</f>
        <v>0</v>
      </c>
      <c r="G10" s="129">
        <f aca="true" t="shared" si="2" ref="G10:G23">I10/(100+D10)*D10</f>
        <v>0</v>
      </c>
      <c r="H10" s="136">
        <v>430</v>
      </c>
      <c r="I10" s="129">
        <f aca="true" t="shared" si="3" ref="I10:I23">H10*A10</f>
        <v>3440</v>
      </c>
      <c r="J10" s="129">
        <f aca="true" t="shared" si="4" ref="J10:J23">I10-G10</f>
        <v>3440</v>
      </c>
      <c r="K10" s="30">
        <f>C6</f>
        <v>0.14875</v>
      </c>
      <c r="L10" s="142">
        <f aca="true" t="shared" si="5" ref="L10:L23">J10*K10</f>
        <v>511.7</v>
      </c>
      <c r="M10" s="143">
        <f>G10*K10</f>
        <v>0</v>
      </c>
    </row>
    <row r="11" spans="1:13" ht="12.75">
      <c r="A11" s="63">
        <v>4</v>
      </c>
      <c r="B11" s="64" t="s">
        <v>3</v>
      </c>
      <c r="C11" s="130">
        <f t="shared" si="0"/>
        <v>450</v>
      </c>
      <c r="D11" s="74"/>
      <c r="E11" s="12" t="s">
        <v>4</v>
      </c>
      <c r="F11" s="130">
        <f t="shared" si="1"/>
        <v>0</v>
      </c>
      <c r="G11" s="130">
        <f t="shared" si="2"/>
        <v>0</v>
      </c>
      <c r="H11" s="137">
        <v>450</v>
      </c>
      <c r="I11" s="130">
        <f t="shared" si="3"/>
        <v>1800</v>
      </c>
      <c r="J11" s="130">
        <f t="shared" si="4"/>
        <v>1800</v>
      </c>
      <c r="K11" s="33">
        <f>C6</f>
        <v>0.14875</v>
      </c>
      <c r="L11" s="144">
        <f t="shared" si="5"/>
        <v>267.75</v>
      </c>
      <c r="M11" s="145">
        <f aca="true" t="shared" si="6" ref="M11:M23">G11*K11</f>
        <v>0</v>
      </c>
    </row>
    <row r="12" spans="1:13" ht="12.75">
      <c r="A12" s="65">
        <v>12</v>
      </c>
      <c r="B12" s="66" t="s">
        <v>29</v>
      </c>
      <c r="C12" s="131">
        <f t="shared" si="0"/>
        <v>85</v>
      </c>
      <c r="D12" s="75"/>
      <c r="E12" s="14" t="s">
        <v>4</v>
      </c>
      <c r="F12" s="131">
        <f t="shared" si="1"/>
        <v>0</v>
      </c>
      <c r="G12" s="131">
        <f t="shared" si="2"/>
        <v>0</v>
      </c>
      <c r="H12" s="138">
        <v>85</v>
      </c>
      <c r="I12" s="131">
        <f t="shared" si="3"/>
        <v>1020</v>
      </c>
      <c r="J12" s="131">
        <f t="shared" si="4"/>
        <v>1020</v>
      </c>
      <c r="K12" s="36">
        <f>C6</f>
        <v>0.14875</v>
      </c>
      <c r="L12" s="146">
        <f t="shared" si="5"/>
        <v>151.725</v>
      </c>
      <c r="M12" s="147">
        <f t="shared" si="6"/>
        <v>0</v>
      </c>
    </row>
    <row r="13" spans="1:13" ht="12.75">
      <c r="A13" s="65">
        <v>1</v>
      </c>
      <c r="B13" s="66" t="s">
        <v>36</v>
      </c>
      <c r="C13" s="131">
        <f t="shared" si="0"/>
        <v>95</v>
      </c>
      <c r="D13" s="75"/>
      <c r="E13" s="14" t="s">
        <v>4</v>
      </c>
      <c r="F13" s="131">
        <f t="shared" si="1"/>
        <v>0</v>
      </c>
      <c r="G13" s="131">
        <f t="shared" si="2"/>
        <v>0</v>
      </c>
      <c r="H13" s="138">
        <v>95</v>
      </c>
      <c r="I13" s="131">
        <f t="shared" si="3"/>
        <v>95</v>
      </c>
      <c r="J13" s="131">
        <f t="shared" si="4"/>
        <v>95</v>
      </c>
      <c r="K13" s="36">
        <f>C6</f>
        <v>0.14875</v>
      </c>
      <c r="L13" s="146">
        <f t="shared" si="5"/>
        <v>14.13125</v>
      </c>
      <c r="M13" s="147">
        <f>G13*K13</f>
        <v>0</v>
      </c>
    </row>
    <row r="14" spans="1:13" ht="12.75">
      <c r="A14" s="67">
        <v>12</v>
      </c>
      <c r="B14" s="68" t="s">
        <v>31</v>
      </c>
      <c r="C14" s="132">
        <f t="shared" si="0"/>
        <v>47.41379310344828</v>
      </c>
      <c r="D14" s="76">
        <v>16</v>
      </c>
      <c r="E14" s="16" t="s">
        <v>4</v>
      </c>
      <c r="F14" s="132">
        <f t="shared" si="1"/>
        <v>7.586206896551724</v>
      </c>
      <c r="G14" s="132">
        <f t="shared" si="2"/>
        <v>91.03448275862068</v>
      </c>
      <c r="H14" s="139">
        <v>55</v>
      </c>
      <c r="I14" s="132">
        <f t="shared" si="3"/>
        <v>660</v>
      </c>
      <c r="J14" s="132">
        <f t="shared" si="4"/>
        <v>568.9655172413793</v>
      </c>
      <c r="K14" s="39">
        <f>C6</f>
        <v>0.14875</v>
      </c>
      <c r="L14" s="148">
        <f t="shared" si="5"/>
        <v>84.63362068965517</v>
      </c>
      <c r="M14" s="149">
        <f t="shared" si="6"/>
        <v>13.541379310344826</v>
      </c>
    </row>
    <row r="15" spans="1:13" ht="12.75">
      <c r="A15" s="67">
        <v>1</v>
      </c>
      <c r="B15" s="68" t="s">
        <v>32</v>
      </c>
      <c r="C15" s="132">
        <f t="shared" si="0"/>
        <v>95.6896551724138</v>
      </c>
      <c r="D15" s="76">
        <v>16</v>
      </c>
      <c r="E15" s="16" t="s">
        <v>4</v>
      </c>
      <c r="F15" s="132">
        <f t="shared" si="1"/>
        <v>15.310344827586206</v>
      </c>
      <c r="G15" s="132">
        <f t="shared" si="2"/>
        <v>15.310344827586206</v>
      </c>
      <c r="H15" s="139">
        <v>111</v>
      </c>
      <c r="I15" s="132">
        <f t="shared" si="3"/>
        <v>111</v>
      </c>
      <c r="J15" s="132">
        <f t="shared" si="4"/>
        <v>95.6896551724138</v>
      </c>
      <c r="K15" s="39">
        <f>C6</f>
        <v>0.14875</v>
      </c>
      <c r="L15" s="148">
        <f t="shared" si="5"/>
        <v>14.233836206896552</v>
      </c>
      <c r="M15" s="149">
        <f t="shared" si="6"/>
        <v>2.277413793103448</v>
      </c>
    </row>
    <row r="16" spans="1:13" ht="12.75">
      <c r="A16" s="69">
        <v>2</v>
      </c>
      <c r="B16" s="70" t="s">
        <v>24</v>
      </c>
      <c r="C16" s="133">
        <f t="shared" si="0"/>
        <v>56.03448275862069</v>
      </c>
      <c r="D16" s="77">
        <v>16</v>
      </c>
      <c r="E16" s="18" t="s">
        <v>4</v>
      </c>
      <c r="F16" s="133">
        <f t="shared" si="1"/>
        <v>8.96551724137931</v>
      </c>
      <c r="G16" s="133">
        <f t="shared" si="2"/>
        <v>17.93103448275862</v>
      </c>
      <c r="H16" s="140">
        <v>65</v>
      </c>
      <c r="I16" s="133">
        <f t="shared" si="3"/>
        <v>130</v>
      </c>
      <c r="J16" s="133">
        <f t="shared" si="4"/>
        <v>112.06896551724138</v>
      </c>
      <c r="K16" s="42">
        <f>100%</f>
        <v>1</v>
      </c>
      <c r="L16" s="150">
        <f t="shared" si="5"/>
        <v>112.06896551724138</v>
      </c>
      <c r="M16" s="151">
        <f t="shared" si="6"/>
        <v>17.93103448275862</v>
      </c>
    </row>
    <row r="17" spans="1:13" ht="12.75">
      <c r="A17" s="69">
        <v>1</v>
      </c>
      <c r="B17" s="70" t="s">
        <v>17</v>
      </c>
      <c r="C17" s="133">
        <f t="shared" si="0"/>
        <v>181.0344827586207</v>
      </c>
      <c r="D17" s="77">
        <v>16</v>
      </c>
      <c r="E17" s="18" t="s">
        <v>4</v>
      </c>
      <c r="F17" s="133">
        <f t="shared" si="1"/>
        <v>28.965517241379313</v>
      </c>
      <c r="G17" s="133">
        <f t="shared" si="2"/>
        <v>28.96551724137931</v>
      </c>
      <c r="H17" s="140">
        <v>210</v>
      </c>
      <c r="I17" s="133">
        <f t="shared" si="3"/>
        <v>210</v>
      </c>
      <c r="J17" s="133">
        <f t="shared" si="4"/>
        <v>181.0344827586207</v>
      </c>
      <c r="K17" s="42">
        <f>100%</f>
        <v>1</v>
      </c>
      <c r="L17" s="150">
        <f t="shared" si="5"/>
        <v>181.0344827586207</v>
      </c>
      <c r="M17" s="151">
        <f t="shared" si="6"/>
        <v>28.96551724137931</v>
      </c>
    </row>
    <row r="18" spans="1:13" ht="12.75">
      <c r="A18" s="69">
        <v>1</v>
      </c>
      <c r="B18" s="70" t="s">
        <v>5</v>
      </c>
      <c r="C18" s="133">
        <f t="shared" si="0"/>
        <v>73.27586206896552</v>
      </c>
      <c r="D18" s="77">
        <v>16</v>
      </c>
      <c r="E18" s="18" t="s">
        <v>4</v>
      </c>
      <c r="F18" s="133">
        <f t="shared" si="1"/>
        <v>11.724137931034484</v>
      </c>
      <c r="G18" s="133">
        <f t="shared" si="2"/>
        <v>11.724137931034482</v>
      </c>
      <c r="H18" s="140">
        <v>85</v>
      </c>
      <c r="I18" s="133">
        <f t="shared" si="3"/>
        <v>85</v>
      </c>
      <c r="J18" s="133">
        <f t="shared" si="4"/>
        <v>73.27586206896552</v>
      </c>
      <c r="K18" s="42">
        <f>100%</f>
        <v>1</v>
      </c>
      <c r="L18" s="150">
        <f t="shared" si="5"/>
        <v>73.27586206896552</v>
      </c>
      <c r="M18" s="151">
        <f t="shared" si="6"/>
        <v>11.724137931034482</v>
      </c>
    </row>
    <row r="19" spans="1:13" ht="12.75">
      <c r="A19" s="69">
        <v>1</v>
      </c>
      <c r="B19" s="70" t="s">
        <v>6</v>
      </c>
      <c r="C19" s="133">
        <f t="shared" si="0"/>
        <v>185.3448275862069</v>
      </c>
      <c r="D19" s="77">
        <v>16</v>
      </c>
      <c r="E19" s="18" t="s">
        <v>4</v>
      </c>
      <c r="F19" s="133">
        <f t="shared" si="1"/>
        <v>29.655172413793103</v>
      </c>
      <c r="G19" s="133">
        <f t="shared" si="2"/>
        <v>29.655172413793103</v>
      </c>
      <c r="H19" s="140">
        <v>215</v>
      </c>
      <c r="I19" s="133">
        <f t="shared" si="3"/>
        <v>215</v>
      </c>
      <c r="J19" s="133">
        <f t="shared" si="4"/>
        <v>185.3448275862069</v>
      </c>
      <c r="K19" s="42">
        <f>100%</f>
        <v>1</v>
      </c>
      <c r="L19" s="150">
        <f t="shared" si="5"/>
        <v>185.3448275862069</v>
      </c>
      <c r="M19" s="151">
        <f t="shared" si="6"/>
        <v>29.655172413793103</v>
      </c>
    </row>
    <row r="20" spans="1:13" ht="12.75">
      <c r="A20" s="69">
        <v>1</v>
      </c>
      <c r="B20" s="70" t="s">
        <v>18</v>
      </c>
      <c r="C20" s="133">
        <f t="shared" si="0"/>
        <v>155.17241379310346</v>
      </c>
      <c r="D20" s="77">
        <v>16</v>
      </c>
      <c r="E20" s="18" t="s">
        <v>4</v>
      </c>
      <c r="F20" s="133">
        <f t="shared" si="1"/>
        <v>24.827586206896555</v>
      </c>
      <c r="G20" s="133">
        <f t="shared" si="2"/>
        <v>24.82758620689655</v>
      </c>
      <c r="H20" s="140">
        <v>180</v>
      </c>
      <c r="I20" s="133">
        <f t="shared" si="3"/>
        <v>180</v>
      </c>
      <c r="J20" s="133">
        <f t="shared" si="4"/>
        <v>155.17241379310346</v>
      </c>
      <c r="K20" s="42">
        <f>100%</f>
        <v>1</v>
      </c>
      <c r="L20" s="150">
        <f t="shared" si="5"/>
        <v>155.17241379310346</v>
      </c>
      <c r="M20" s="151">
        <f t="shared" si="6"/>
        <v>24.82758620689655</v>
      </c>
    </row>
    <row r="21" spans="1:13" ht="12.75">
      <c r="A21" s="69">
        <v>1</v>
      </c>
      <c r="B21" s="70" t="s">
        <v>19</v>
      </c>
      <c r="C21" s="133">
        <f t="shared" si="0"/>
        <v>111.20689655172414</v>
      </c>
      <c r="D21" s="77">
        <v>16</v>
      </c>
      <c r="E21" s="18" t="s">
        <v>4</v>
      </c>
      <c r="F21" s="133">
        <f t="shared" si="1"/>
        <v>17.79310344827586</v>
      </c>
      <c r="G21" s="133">
        <f t="shared" si="2"/>
        <v>17.79310344827586</v>
      </c>
      <c r="H21" s="140">
        <v>129</v>
      </c>
      <c r="I21" s="133">
        <f t="shared" si="3"/>
        <v>129</v>
      </c>
      <c r="J21" s="133">
        <f t="shared" si="4"/>
        <v>111.20689655172414</v>
      </c>
      <c r="K21" s="42">
        <f>100%</f>
        <v>1</v>
      </c>
      <c r="L21" s="150">
        <f t="shared" si="5"/>
        <v>111.20689655172414</v>
      </c>
      <c r="M21" s="151">
        <f t="shared" si="6"/>
        <v>17.79310344827586</v>
      </c>
    </row>
    <row r="22" spans="1:13" ht="12.75">
      <c r="A22" s="69">
        <v>1</v>
      </c>
      <c r="B22" s="70" t="s">
        <v>20</v>
      </c>
      <c r="C22" s="133">
        <f t="shared" si="0"/>
        <v>112.06896551724138</v>
      </c>
      <c r="D22" s="77">
        <v>16</v>
      </c>
      <c r="E22" s="18" t="s">
        <v>4</v>
      </c>
      <c r="F22" s="133">
        <f t="shared" si="1"/>
        <v>17.93103448275862</v>
      </c>
      <c r="G22" s="133">
        <f t="shared" si="2"/>
        <v>17.93103448275862</v>
      </c>
      <c r="H22" s="140">
        <v>130</v>
      </c>
      <c r="I22" s="133">
        <f t="shared" si="3"/>
        <v>130</v>
      </c>
      <c r="J22" s="133">
        <f t="shared" si="4"/>
        <v>112.06896551724138</v>
      </c>
      <c r="K22" s="42">
        <f>100%</f>
        <v>1</v>
      </c>
      <c r="L22" s="150">
        <f t="shared" si="5"/>
        <v>112.06896551724138</v>
      </c>
      <c r="M22" s="151">
        <f t="shared" si="6"/>
        <v>17.93103448275862</v>
      </c>
    </row>
    <row r="23" spans="1:13" ht="12.75">
      <c r="A23" s="71">
        <v>2</v>
      </c>
      <c r="B23" s="72" t="s">
        <v>23</v>
      </c>
      <c r="C23" s="134">
        <f t="shared" si="0"/>
        <v>68.10344827586206</v>
      </c>
      <c r="D23" s="78">
        <v>16</v>
      </c>
      <c r="E23" s="20" t="s">
        <v>4</v>
      </c>
      <c r="F23" s="134">
        <f t="shared" si="1"/>
        <v>10.89655172413793</v>
      </c>
      <c r="G23" s="134">
        <f t="shared" si="2"/>
        <v>21.79310344827586</v>
      </c>
      <c r="H23" s="141">
        <v>79</v>
      </c>
      <c r="I23" s="134">
        <f t="shared" si="3"/>
        <v>158</v>
      </c>
      <c r="J23" s="134">
        <f t="shared" si="4"/>
        <v>136.20689655172413</v>
      </c>
      <c r="K23" s="45">
        <f>100%</f>
        <v>1</v>
      </c>
      <c r="L23" s="152">
        <f t="shared" si="5"/>
        <v>136.20689655172413</v>
      </c>
      <c r="M23" s="153">
        <f t="shared" si="6"/>
        <v>21.79310344827586</v>
      </c>
    </row>
    <row r="24" spans="1:13" ht="18.75" customHeight="1">
      <c r="A24" s="48"/>
      <c r="B24" s="127" t="s">
        <v>33</v>
      </c>
      <c r="C24" s="49"/>
      <c r="D24" s="49"/>
      <c r="E24" s="49"/>
      <c r="F24" s="49"/>
      <c r="G24" s="135">
        <f>SUM(G10:G23)</f>
        <v>276.9655172413793</v>
      </c>
      <c r="H24" s="117"/>
      <c r="I24" s="135">
        <f>SUM(I10:I23)</f>
        <v>8363</v>
      </c>
      <c r="J24" s="135">
        <f>SUM(J10:J23)</f>
        <v>8086.034482758619</v>
      </c>
      <c r="K24" s="49"/>
      <c r="L24" s="154">
        <f>SUM(L10:L23)</f>
        <v>2110.5530172413796</v>
      </c>
      <c r="M24" s="155">
        <f>SUM(M10:M23)</f>
        <v>186.43948275862067</v>
      </c>
    </row>
    <row r="25" spans="1:13" ht="13.5" thickBot="1">
      <c r="A25" s="55"/>
      <c r="B25" s="128"/>
      <c r="C25" s="54"/>
      <c r="D25" s="54"/>
      <c r="E25" s="54"/>
      <c r="F25" s="54"/>
      <c r="G25" s="118"/>
      <c r="H25" s="119"/>
      <c r="I25" s="118"/>
      <c r="J25" s="118"/>
      <c r="K25" s="119"/>
      <c r="L25" s="118"/>
      <c r="M25" s="120"/>
    </row>
    <row r="26" ht="12.75">
      <c r="B26" s="21"/>
    </row>
    <row r="28" ht="12.75">
      <c r="C28" s="22"/>
    </row>
    <row r="29" spans="3:8" ht="12.75">
      <c r="C29" s="22"/>
      <c r="D29" s="2"/>
      <c r="E29" s="2"/>
      <c r="F29" s="22"/>
      <c r="G29" s="22"/>
      <c r="H29" s="22"/>
    </row>
    <row r="30" spans="3:8" ht="12.75">
      <c r="C30" s="22"/>
      <c r="D30" s="2"/>
      <c r="E30" s="2"/>
      <c r="F30" s="22"/>
      <c r="G30" s="22"/>
      <c r="H30" s="22"/>
    </row>
    <row r="31" spans="3:8" ht="12.75">
      <c r="C31" s="22"/>
      <c r="D31" s="2"/>
      <c r="E31" s="2"/>
      <c r="F31" s="22"/>
      <c r="G31" s="22"/>
      <c r="H31" s="22"/>
    </row>
    <row r="32" spans="3:8" ht="12.75">
      <c r="C32" s="22"/>
      <c r="D32" s="2"/>
      <c r="E32" s="2"/>
      <c r="F32" s="22"/>
      <c r="G32" s="22"/>
      <c r="H32" s="22"/>
    </row>
    <row r="33" spans="3:8" ht="12.75">
      <c r="C33" s="22"/>
      <c r="D33" s="2"/>
      <c r="E33" s="2"/>
      <c r="F33" s="22"/>
      <c r="G33" s="22"/>
      <c r="H33" s="22"/>
    </row>
    <row r="34" spans="3:8" ht="12.75">
      <c r="C34" s="22"/>
      <c r="D34" s="2"/>
      <c r="F34" s="22"/>
      <c r="H34" s="22"/>
    </row>
    <row r="39" ht="12.75">
      <c r="B39" s="21"/>
    </row>
    <row r="40" spans="2:3" ht="12.75">
      <c r="B40" s="21"/>
      <c r="C40" s="22"/>
    </row>
    <row r="41" spans="2:3" ht="12.75">
      <c r="B41" s="21"/>
      <c r="C41" s="22"/>
    </row>
    <row r="42" spans="2:3" ht="12.75">
      <c r="B42" s="21"/>
      <c r="C42" s="22"/>
    </row>
    <row r="43" spans="2:3" ht="12.75">
      <c r="B43" s="21"/>
      <c r="C43" s="22"/>
    </row>
  </sheetData>
  <sheetProtection sheet="1" objects="1" scenarios="1"/>
  <mergeCells count="3">
    <mergeCell ref="D8:G8"/>
    <mergeCell ref="K8:M8"/>
    <mergeCell ref="B24:B2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&amp;L&amp;D&amp;R&amp;T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showZeros="0" workbookViewId="0" topLeftCell="A1">
      <selection activeCell="C4" sqref="C4"/>
    </sheetView>
  </sheetViews>
  <sheetFormatPr defaultColWidth="11.421875" defaultRowHeight="12.75"/>
  <cols>
    <col min="1" max="1" width="3.00390625" style="3" customWidth="1"/>
    <col min="2" max="2" width="19.421875" style="3" customWidth="1"/>
    <col min="3" max="3" width="10.7109375" style="3" customWidth="1"/>
    <col min="4" max="4" width="3.00390625" style="3" customWidth="1"/>
    <col min="5" max="5" width="1.8515625" style="3" customWidth="1"/>
    <col min="6" max="6" width="10.140625" style="3" customWidth="1"/>
    <col min="7" max="7" width="10.8515625" style="3" customWidth="1"/>
    <col min="8" max="8" width="11.8515625" style="3" customWidth="1"/>
    <col min="9" max="10" width="14.421875" style="3" customWidth="1"/>
    <col min="11" max="11" width="8.8515625" style="3" customWidth="1"/>
    <col min="12" max="12" width="14.7109375" style="3" customWidth="1"/>
    <col min="13" max="13" width="11.8515625" style="3" customWidth="1"/>
    <col min="14" max="16384" width="8.8515625" style="3" customWidth="1"/>
  </cols>
  <sheetData>
    <row r="1" ht="12.75">
      <c r="N1" s="85" t="s">
        <v>34</v>
      </c>
    </row>
    <row r="2" spans="1:10" ht="25.5">
      <c r="A2" s="29" t="s">
        <v>10</v>
      </c>
      <c r="B2" s="1"/>
      <c r="C2" s="1"/>
      <c r="D2" s="2"/>
      <c r="G2" s="1"/>
      <c r="J2" s="58" t="s">
        <v>9</v>
      </c>
    </row>
    <row r="3" spans="1:9" ht="18.75">
      <c r="A3" s="1"/>
      <c r="B3" s="1"/>
      <c r="C3" s="1"/>
      <c r="D3" s="2"/>
      <c r="G3" s="1"/>
      <c r="I3" s="4"/>
    </row>
    <row r="4" spans="1:9" ht="18.75">
      <c r="A4" s="3" t="s">
        <v>12</v>
      </c>
      <c r="B4" s="1"/>
      <c r="C4" s="60">
        <v>100</v>
      </c>
      <c r="D4" s="2"/>
      <c r="G4" s="1"/>
      <c r="I4" s="4"/>
    </row>
    <row r="5" spans="1:9" ht="15.75">
      <c r="A5" s="3" t="s">
        <v>11</v>
      </c>
      <c r="B5" s="1"/>
      <c r="C5" s="5">
        <f>G5*I5</f>
        <v>14.875</v>
      </c>
      <c r="D5" s="2"/>
      <c r="F5" s="28" t="s">
        <v>13</v>
      </c>
      <c r="G5" s="60">
        <v>3.5</v>
      </c>
      <c r="H5" s="28" t="s">
        <v>14</v>
      </c>
      <c r="I5" s="59">
        <v>4.25</v>
      </c>
    </row>
    <row r="6" spans="1:9" ht="18.75">
      <c r="A6" s="3" t="s">
        <v>15</v>
      </c>
      <c r="B6" s="1"/>
      <c r="C6" s="6">
        <f>C5/C4</f>
        <v>0.14875</v>
      </c>
      <c r="D6" s="2"/>
      <c r="G6" s="1"/>
      <c r="I6" s="4"/>
    </row>
    <row r="7" ht="13.5" thickBot="1"/>
    <row r="8" spans="1:13" ht="21" thickBot="1">
      <c r="A8" s="7"/>
      <c r="B8" s="7"/>
      <c r="C8" s="7"/>
      <c r="D8" s="121" t="s">
        <v>16</v>
      </c>
      <c r="E8" s="122"/>
      <c r="F8" s="122"/>
      <c r="G8" s="123"/>
      <c r="H8" s="7"/>
      <c r="I8" s="7"/>
      <c r="J8" s="7"/>
      <c r="K8" s="124" t="s">
        <v>2</v>
      </c>
      <c r="L8" s="125"/>
      <c r="M8" s="126"/>
    </row>
    <row r="9" spans="1:13" s="8" customFormat="1" ht="35.25" thickBot="1">
      <c r="A9" s="86" t="s">
        <v>0</v>
      </c>
      <c r="B9" s="90" t="s">
        <v>1</v>
      </c>
      <c r="C9" s="23" t="s">
        <v>25</v>
      </c>
      <c r="D9" s="24"/>
      <c r="E9" s="25"/>
      <c r="F9" s="26" t="s">
        <v>7</v>
      </c>
      <c r="G9" s="27" t="s">
        <v>8</v>
      </c>
      <c r="H9" s="87" t="s">
        <v>26</v>
      </c>
      <c r="I9" s="23" t="s">
        <v>27</v>
      </c>
      <c r="J9" s="23" t="s">
        <v>28</v>
      </c>
      <c r="K9" s="24"/>
      <c r="L9" s="88" t="s">
        <v>21</v>
      </c>
      <c r="M9" s="89" t="s">
        <v>22</v>
      </c>
    </row>
    <row r="10" spans="1:13" ht="12.75">
      <c r="A10" s="61">
        <v>8</v>
      </c>
      <c r="B10" s="62" t="s">
        <v>3</v>
      </c>
      <c r="C10" s="9">
        <f aca="true" t="shared" si="0" ref="C10:C23">H10-(G10/A10)</f>
        <v>850</v>
      </c>
      <c r="D10" s="73"/>
      <c r="E10" s="10" t="s">
        <v>4</v>
      </c>
      <c r="F10" s="9">
        <f aca="true" t="shared" si="1" ref="F10:F23">(C10/100)*D10</f>
        <v>0</v>
      </c>
      <c r="G10" s="9">
        <f aca="true" t="shared" si="2" ref="G10:G23">I10/(100+D10)*D10</f>
        <v>0</v>
      </c>
      <c r="H10" s="79">
        <v>850</v>
      </c>
      <c r="I10" s="9">
        <f aca="true" t="shared" si="3" ref="I10:I23">H10*A10</f>
        <v>6800</v>
      </c>
      <c r="J10" s="9">
        <f aca="true" t="shared" si="4" ref="J10:J23">I10-G10</f>
        <v>6800</v>
      </c>
      <c r="K10" s="30">
        <f>C6</f>
        <v>0.14875</v>
      </c>
      <c r="L10" s="31">
        <f aca="true" t="shared" si="5" ref="L10:L23">J10*K10</f>
        <v>1011.5</v>
      </c>
      <c r="M10" s="32">
        <f>G10*K10</f>
        <v>0</v>
      </c>
    </row>
    <row r="11" spans="1:13" ht="12.75">
      <c r="A11" s="63">
        <v>4</v>
      </c>
      <c r="B11" s="64" t="s">
        <v>3</v>
      </c>
      <c r="C11" s="11">
        <f t="shared" si="0"/>
        <v>910</v>
      </c>
      <c r="D11" s="74"/>
      <c r="E11" s="12" t="s">
        <v>4</v>
      </c>
      <c r="F11" s="11">
        <f t="shared" si="1"/>
        <v>0</v>
      </c>
      <c r="G11" s="11">
        <f t="shared" si="2"/>
        <v>0</v>
      </c>
      <c r="H11" s="80">
        <v>910</v>
      </c>
      <c r="I11" s="11">
        <f t="shared" si="3"/>
        <v>3640</v>
      </c>
      <c r="J11" s="11">
        <f t="shared" si="4"/>
        <v>3640</v>
      </c>
      <c r="K11" s="33">
        <f>C6</f>
        <v>0.14875</v>
      </c>
      <c r="L11" s="34">
        <f t="shared" si="5"/>
        <v>541.4499999999999</v>
      </c>
      <c r="M11" s="35">
        <f aca="true" t="shared" si="6" ref="M11:M23">G11*K11</f>
        <v>0</v>
      </c>
    </row>
    <row r="12" spans="1:13" ht="12.75">
      <c r="A12" s="65">
        <v>12</v>
      </c>
      <c r="B12" s="66" t="s">
        <v>29</v>
      </c>
      <c r="C12" s="13">
        <f t="shared" si="0"/>
        <v>160</v>
      </c>
      <c r="D12" s="75"/>
      <c r="E12" s="14" t="s">
        <v>4</v>
      </c>
      <c r="F12" s="13">
        <f t="shared" si="1"/>
        <v>0</v>
      </c>
      <c r="G12" s="13">
        <f t="shared" si="2"/>
        <v>0</v>
      </c>
      <c r="H12" s="81">
        <v>160</v>
      </c>
      <c r="I12" s="13">
        <f t="shared" si="3"/>
        <v>1920</v>
      </c>
      <c r="J12" s="13">
        <f t="shared" si="4"/>
        <v>1920</v>
      </c>
      <c r="K12" s="36">
        <f>C6</f>
        <v>0.14875</v>
      </c>
      <c r="L12" s="37">
        <f t="shared" si="5"/>
        <v>285.59999999999997</v>
      </c>
      <c r="M12" s="38">
        <f t="shared" si="6"/>
        <v>0</v>
      </c>
    </row>
    <row r="13" spans="1:13" ht="12.75">
      <c r="A13" s="65">
        <v>1</v>
      </c>
      <c r="B13" s="66" t="s">
        <v>30</v>
      </c>
      <c r="C13" s="13">
        <f t="shared" si="0"/>
        <v>160</v>
      </c>
      <c r="D13" s="75"/>
      <c r="E13" s="14" t="s">
        <v>4</v>
      </c>
      <c r="F13" s="13">
        <f t="shared" si="1"/>
        <v>0</v>
      </c>
      <c r="G13" s="13">
        <f t="shared" si="2"/>
        <v>0</v>
      </c>
      <c r="H13" s="81">
        <v>160</v>
      </c>
      <c r="I13" s="13">
        <f t="shared" si="3"/>
        <v>160</v>
      </c>
      <c r="J13" s="13">
        <f t="shared" si="4"/>
        <v>160</v>
      </c>
      <c r="K13" s="36">
        <f>C6</f>
        <v>0.14875</v>
      </c>
      <c r="L13" s="37">
        <f t="shared" si="5"/>
        <v>23.799999999999997</v>
      </c>
      <c r="M13" s="38">
        <f>G13*K13</f>
        <v>0</v>
      </c>
    </row>
    <row r="14" spans="1:13" ht="12.75">
      <c r="A14" s="67">
        <v>12</v>
      </c>
      <c r="B14" s="68" t="s">
        <v>31</v>
      </c>
      <c r="C14" s="15">
        <f t="shared" si="0"/>
        <v>86.20689655172414</v>
      </c>
      <c r="D14" s="76">
        <v>16</v>
      </c>
      <c r="E14" s="16" t="s">
        <v>4</v>
      </c>
      <c r="F14" s="15">
        <f t="shared" si="1"/>
        <v>13.793103448275863</v>
      </c>
      <c r="G14" s="15">
        <f t="shared" si="2"/>
        <v>165.51724137931035</v>
      </c>
      <c r="H14" s="82">
        <v>100</v>
      </c>
      <c r="I14" s="15">
        <f t="shared" si="3"/>
        <v>1200</v>
      </c>
      <c r="J14" s="15">
        <f t="shared" si="4"/>
        <v>1034.4827586206898</v>
      </c>
      <c r="K14" s="39">
        <f>C6</f>
        <v>0.14875</v>
      </c>
      <c r="L14" s="40">
        <f t="shared" si="5"/>
        <v>153.8793103448276</v>
      </c>
      <c r="M14" s="41">
        <f t="shared" si="6"/>
        <v>24.620689655172413</v>
      </c>
    </row>
    <row r="15" spans="1:13" ht="12.75">
      <c r="A15" s="67">
        <v>1</v>
      </c>
      <c r="B15" s="68" t="s">
        <v>32</v>
      </c>
      <c r="C15" s="15">
        <f t="shared" si="0"/>
        <v>158.6206896551724</v>
      </c>
      <c r="D15" s="76">
        <v>16</v>
      </c>
      <c r="E15" s="16" t="s">
        <v>4</v>
      </c>
      <c r="F15" s="15">
        <f t="shared" si="1"/>
        <v>25.379310344827587</v>
      </c>
      <c r="G15" s="15">
        <f t="shared" si="2"/>
        <v>25.379310344827587</v>
      </c>
      <c r="H15" s="82">
        <v>184</v>
      </c>
      <c r="I15" s="15">
        <f t="shared" si="3"/>
        <v>184</v>
      </c>
      <c r="J15" s="15">
        <f t="shared" si="4"/>
        <v>158.6206896551724</v>
      </c>
      <c r="K15" s="39">
        <f>C6</f>
        <v>0.14875</v>
      </c>
      <c r="L15" s="40">
        <f t="shared" si="5"/>
        <v>23.594827586206897</v>
      </c>
      <c r="M15" s="41">
        <f t="shared" si="6"/>
        <v>3.7751724137931033</v>
      </c>
    </row>
    <row r="16" spans="1:13" ht="12.75">
      <c r="A16" s="69">
        <v>2</v>
      </c>
      <c r="B16" s="70" t="s">
        <v>24</v>
      </c>
      <c r="C16" s="17">
        <f t="shared" si="0"/>
        <v>102.58620689655172</v>
      </c>
      <c r="D16" s="77">
        <v>16</v>
      </c>
      <c r="E16" s="18" t="s">
        <v>4</v>
      </c>
      <c r="F16" s="17">
        <f t="shared" si="1"/>
        <v>16.413793103448274</v>
      </c>
      <c r="G16" s="17">
        <f t="shared" si="2"/>
        <v>32.827586206896555</v>
      </c>
      <c r="H16" s="83">
        <v>119</v>
      </c>
      <c r="I16" s="17">
        <f t="shared" si="3"/>
        <v>238</v>
      </c>
      <c r="J16" s="17">
        <f t="shared" si="4"/>
        <v>205.17241379310343</v>
      </c>
      <c r="K16" s="42">
        <f>100%</f>
        <v>1</v>
      </c>
      <c r="L16" s="43">
        <f t="shared" si="5"/>
        <v>205.17241379310343</v>
      </c>
      <c r="M16" s="44">
        <f t="shared" si="6"/>
        <v>32.827586206896555</v>
      </c>
    </row>
    <row r="17" spans="1:13" ht="12.75">
      <c r="A17" s="69">
        <v>1</v>
      </c>
      <c r="B17" s="70" t="s">
        <v>17</v>
      </c>
      <c r="C17" s="17">
        <f t="shared" si="0"/>
        <v>317.0689655172414</v>
      </c>
      <c r="D17" s="77">
        <v>16</v>
      </c>
      <c r="E17" s="18" t="s">
        <v>4</v>
      </c>
      <c r="F17" s="17">
        <f t="shared" si="1"/>
        <v>50.73103448275862</v>
      </c>
      <c r="G17" s="17">
        <f t="shared" si="2"/>
        <v>50.73103448275862</v>
      </c>
      <c r="H17" s="83">
        <v>367.8</v>
      </c>
      <c r="I17" s="17">
        <f t="shared" si="3"/>
        <v>367.8</v>
      </c>
      <c r="J17" s="17">
        <f t="shared" si="4"/>
        <v>317.0689655172414</v>
      </c>
      <c r="K17" s="42">
        <f>100%</f>
        <v>1</v>
      </c>
      <c r="L17" s="43">
        <f t="shared" si="5"/>
        <v>317.0689655172414</v>
      </c>
      <c r="M17" s="44">
        <f t="shared" si="6"/>
        <v>50.73103448275862</v>
      </c>
    </row>
    <row r="18" spans="1:13" ht="12.75">
      <c r="A18" s="69">
        <v>1</v>
      </c>
      <c r="B18" s="70" t="s">
        <v>5</v>
      </c>
      <c r="C18" s="17">
        <f t="shared" si="0"/>
        <v>120.60344827586208</v>
      </c>
      <c r="D18" s="77">
        <v>16</v>
      </c>
      <c r="E18" s="18" t="s">
        <v>4</v>
      </c>
      <c r="F18" s="17">
        <f t="shared" si="1"/>
        <v>19.29655172413793</v>
      </c>
      <c r="G18" s="17">
        <f t="shared" si="2"/>
        <v>19.29655172413793</v>
      </c>
      <c r="H18" s="83">
        <v>139.9</v>
      </c>
      <c r="I18" s="17">
        <f t="shared" si="3"/>
        <v>139.9</v>
      </c>
      <c r="J18" s="17">
        <f t="shared" si="4"/>
        <v>120.60344827586208</v>
      </c>
      <c r="K18" s="42">
        <f>100%</f>
        <v>1</v>
      </c>
      <c r="L18" s="43">
        <f t="shared" si="5"/>
        <v>120.60344827586208</v>
      </c>
      <c r="M18" s="44">
        <f t="shared" si="6"/>
        <v>19.29655172413793</v>
      </c>
    </row>
    <row r="19" spans="1:13" ht="12.75">
      <c r="A19" s="69">
        <v>1</v>
      </c>
      <c r="B19" s="70" t="s">
        <v>6</v>
      </c>
      <c r="C19" s="17">
        <f t="shared" si="0"/>
        <v>362.0689655172414</v>
      </c>
      <c r="D19" s="77">
        <v>16</v>
      </c>
      <c r="E19" s="18" t="s">
        <v>4</v>
      </c>
      <c r="F19" s="17">
        <f t="shared" si="1"/>
        <v>57.931034482758626</v>
      </c>
      <c r="G19" s="17">
        <f t="shared" si="2"/>
        <v>57.93103448275862</v>
      </c>
      <c r="H19" s="83">
        <v>420</v>
      </c>
      <c r="I19" s="17">
        <f t="shared" si="3"/>
        <v>420</v>
      </c>
      <c r="J19" s="17">
        <f t="shared" si="4"/>
        <v>362.0689655172414</v>
      </c>
      <c r="K19" s="42">
        <f>100%</f>
        <v>1</v>
      </c>
      <c r="L19" s="43">
        <f t="shared" si="5"/>
        <v>362.0689655172414</v>
      </c>
      <c r="M19" s="44">
        <f t="shared" si="6"/>
        <v>57.93103448275862</v>
      </c>
    </row>
    <row r="20" spans="1:13" ht="12.75">
      <c r="A20" s="69">
        <v>1</v>
      </c>
      <c r="B20" s="70" t="s">
        <v>18</v>
      </c>
      <c r="C20" s="17">
        <f t="shared" si="0"/>
        <v>310.3448275862069</v>
      </c>
      <c r="D20" s="77">
        <v>16</v>
      </c>
      <c r="E20" s="18" t="s">
        <v>4</v>
      </c>
      <c r="F20" s="17">
        <f t="shared" si="1"/>
        <v>49.65517241379311</v>
      </c>
      <c r="G20" s="17">
        <f t="shared" si="2"/>
        <v>49.6551724137931</v>
      </c>
      <c r="H20" s="83">
        <v>360</v>
      </c>
      <c r="I20" s="17">
        <f t="shared" si="3"/>
        <v>360</v>
      </c>
      <c r="J20" s="17">
        <f t="shared" si="4"/>
        <v>310.3448275862069</v>
      </c>
      <c r="K20" s="42">
        <f>100%</f>
        <v>1</v>
      </c>
      <c r="L20" s="43">
        <f t="shared" si="5"/>
        <v>310.3448275862069</v>
      </c>
      <c r="M20" s="44">
        <f t="shared" si="6"/>
        <v>49.6551724137931</v>
      </c>
    </row>
    <row r="21" spans="1:13" ht="12.75">
      <c r="A21" s="69">
        <v>1</v>
      </c>
      <c r="B21" s="70" t="s">
        <v>19</v>
      </c>
      <c r="C21" s="17">
        <f t="shared" si="0"/>
        <v>73.79310344827586</v>
      </c>
      <c r="D21" s="77">
        <v>16</v>
      </c>
      <c r="E21" s="18" t="s">
        <v>4</v>
      </c>
      <c r="F21" s="17">
        <f t="shared" si="1"/>
        <v>11.806896551724137</v>
      </c>
      <c r="G21" s="17">
        <f t="shared" si="2"/>
        <v>11.806896551724137</v>
      </c>
      <c r="H21" s="83">
        <v>85.6</v>
      </c>
      <c r="I21" s="17">
        <f t="shared" si="3"/>
        <v>85.6</v>
      </c>
      <c r="J21" s="17">
        <f t="shared" si="4"/>
        <v>73.79310344827586</v>
      </c>
      <c r="K21" s="42">
        <f>100%</f>
        <v>1</v>
      </c>
      <c r="L21" s="43">
        <f t="shared" si="5"/>
        <v>73.79310344827586</v>
      </c>
      <c r="M21" s="44">
        <f t="shared" si="6"/>
        <v>11.806896551724137</v>
      </c>
    </row>
    <row r="22" spans="1:13" ht="12.75">
      <c r="A22" s="69">
        <v>1</v>
      </c>
      <c r="B22" s="70" t="s">
        <v>20</v>
      </c>
      <c r="C22" s="17">
        <f t="shared" si="0"/>
        <v>128.44827586206895</v>
      </c>
      <c r="D22" s="77">
        <v>16</v>
      </c>
      <c r="E22" s="18" t="s">
        <v>4</v>
      </c>
      <c r="F22" s="17">
        <f t="shared" si="1"/>
        <v>20.551724137931032</v>
      </c>
      <c r="G22" s="17">
        <f t="shared" si="2"/>
        <v>20.551724137931036</v>
      </c>
      <c r="H22" s="83">
        <v>149</v>
      </c>
      <c r="I22" s="17">
        <f t="shared" si="3"/>
        <v>149</v>
      </c>
      <c r="J22" s="17">
        <f t="shared" si="4"/>
        <v>128.44827586206895</v>
      </c>
      <c r="K22" s="42">
        <f>100%</f>
        <v>1</v>
      </c>
      <c r="L22" s="43">
        <f t="shared" si="5"/>
        <v>128.44827586206895</v>
      </c>
      <c r="M22" s="44">
        <f t="shared" si="6"/>
        <v>20.551724137931036</v>
      </c>
    </row>
    <row r="23" spans="1:13" ht="12.75">
      <c r="A23" s="71">
        <v>2</v>
      </c>
      <c r="B23" s="72" t="s">
        <v>23</v>
      </c>
      <c r="C23" s="19">
        <f t="shared" si="0"/>
        <v>68.10344827586206</v>
      </c>
      <c r="D23" s="78">
        <v>16</v>
      </c>
      <c r="E23" s="20" t="s">
        <v>4</v>
      </c>
      <c r="F23" s="19">
        <f t="shared" si="1"/>
        <v>10.89655172413793</v>
      </c>
      <c r="G23" s="19">
        <f t="shared" si="2"/>
        <v>21.79310344827586</v>
      </c>
      <c r="H23" s="84">
        <v>79</v>
      </c>
      <c r="I23" s="19">
        <f t="shared" si="3"/>
        <v>158</v>
      </c>
      <c r="J23" s="19">
        <f t="shared" si="4"/>
        <v>136.20689655172413</v>
      </c>
      <c r="K23" s="45">
        <f>100%</f>
        <v>1</v>
      </c>
      <c r="L23" s="46">
        <f t="shared" si="5"/>
        <v>136.20689655172413</v>
      </c>
      <c r="M23" s="47">
        <f t="shared" si="6"/>
        <v>21.79310344827586</v>
      </c>
    </row>
    <row r="24" spans="1:13" ht="18.75" customHeight="1">
      <c r="A24" s="48"/>
      <c r="B24" s="127" t="s">
        <v>33</v>
      </c>
      <c r="C24" s="49"/>
      <c r="D24" s="49"/>
      <c r="E24" s="49"/>
      <c r="F24" s="49"/>
      <c r="G24" s="50">
        <f>SUM(G10:G23)</f>
        <v>455.4896551724138</v>
      </c>
      <c r="H24" s="51"/>
      <c r="I24" s="50">
        <f>SUM(I10:I23)</f>
        <v>15822.3</v>
      </c>
      <c r="J24" s="50">
        <f>SUM(J10:J23)</f>
        <v>15366.810344827585</v>
      </c>
      <c r="K24" s="49"/>
      <c r="L24" s="52">
        <f>SUM(L10:L23)</f>
        <v>3693.531034482758</v>
      </c>
      <c r="M24" s="53">
        <f>SUM(M10:M23)</f>
        <v>292.9889655172414</v>
      </c>
    </row>
    <row r="25" spans="1:13" ht="13.5" thickBot="1">
      <c r="A25" s="55"/>
      <c r="B25" s="128"/>
      <c r="C25" s="54"/>
      <c r="D25" s="54"/>
      <c r="E25" s="54"/>
      <c r="F25" s="54"/>
      <c r="G25" s="56">
        <f>G24/1.95583</f>
        <v>232.88816265852032</v>
      </c>
      <c r="H25" s="54"/>
      <c r="I25" s="56">
        <f>I24/1.95583</f>
        <v>8089.813531850928</v>
      </c>
      <c r="J25" s="56">
        <f>J24/1.95583</f>
        <v>7856.925369192407</v>
      </c>
      <c r="K25" s="54"/>
      <c r="L25" s="56">
        <f>L24/1.95583</f>
        <v>1888.4724308773043</v>
      </c>
      <c r="M25" s="57">
        <f>M24/1.95583</f>
        <v>149.80287934904436</v>
      </c>
    </row>
    <row r="26" ht="12.75">
      <c r="B26" s="21"/>
    </row>
    <row r="28" ht="12.75">
      <c r="C28" s="22"/>
    </row>
    <row r="29" spans="3:8" ht="12.75">
      <c r="C29" s="22"/>
      <c r="D29" s="2"/>
      <c r="E29" s="2"/>
      <c r="F29" s="22"/>
      <c r="G29" s="22"/>
      <c r="H29" s="22"/>
    </row>
    <row r="30" spans="3:8" ht="12.75">
      <c r="C30" s="22"/>
      <c r="D30" s="2"/>
      <c r="E30" s="2"/>
      <c r="F30" s="22"/>
      <c r="G30" s="22"/>
      <c r="H30" s="22"/>
    </row>
    <row r="31" spans="3:8" ht="12.75">
      <c r="C31" s="22"/>
      <c r="D31" s="2"/>
      <c r="E31" s="2"/>
      <c r="F31" s="22"/>
      <c r="G31" s="22"/>
      <c r="H31" s="22"/>
    </row>
    <row r="32" spans="3:8" ht="12.75">
      <c r="C32" s="22"/>
      <c r="D32" s="2"/>
      <c r="E32" s="2"/>
      <c r="F32" s="22"/>
      <c r="G32" s="22"/>
      <c r="H32" s="22"/>
    </row>
    <row r="33" spans="3:8" ht="12.75">
      <c r="C33" s="22"/>
      <c r="D33" s="2"/>
      <c r="E33" s="2"/>
      <c r="F33" s="22"/>
      <c r="G33" s="22"/>
      <c r="H33" s="22"/>
    </row>
    <row r="34" spans="3:8" ht="12.75">
      <c r="C34" s="22"/>
      <c r="D34" s="2"/>
      <c r="F34" s="22"/>
      <c r="H34" s="22"/>
    </row>
    <row r="39" ht="12.75">
      <c r="B39" s="21"/>
    </row>
    <row r="40" spans="2:3" ht="12.75">
      <c r="B40" s="21"/>
      <c r="C40" s="22"/>
    </row>
    <row r="41" spans="2:3" ht="12.75">
      <c r="B41" s="21"/>
      <c r="C41" s="22"/>
    </row>
    <row r="42" spans="2:3" ht="12.75">
      <c r="B42" s="21"/>
      <c r="C42" s="22"/>
    </row>
    <row r="43" spans="2:3" ht="12.75">
      <c r="B43" s="21"/>
      <c r="C43" s="22"/>
    </row>
  </sheetData>
  <sheetProtection sheet="1" objects="1" scenarios="1"/>
  <mergeCells count="3">
    <mergeCell ref="D8:G8"/>
    <mergeCell ref="K8:M8"/>
    <mergeCell ref="B24:B25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&amp;L&amp;D&amp;R&amp;T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UrbanPlus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Scheller</dc:creator>
  <cp:keywords/>
  <dc:description/>
  <cp:lastModifiedBy>Lucia Scheller-Urban</cp:lastModifiedBy>
  <cp:lastPrinted>2002-05-20T03:08:54Z</cp:lastPrinted>
  <dcterms:created xsi:type="dcterms:W3CDTF">1999-01-01T14:12:24Z</dcterms:created>
  <dcterms:modified xsi:type="dcterms:W3CDTF">2002-05-20T03:09:11Z</dcterms:modified>
  <cp:category/>
  <cp:version/>
  <cp:contentType/>
  <cp:contentStatus/>
</cp:coreProperties>
</file>